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4"/>
  </bookViews>
  <sheets>
    <sheet name="AkmenainaisCels" sheetId="1" r:id="rId1"/>
    <sheet name="Regularitate" sheetId="2" r:id="rId2"/>
    <sheet name="LeViski" sheetId="3" r:id="rId3"/>
    <sheet name="CelsUzAlpiem" sheetId="4" r:id="rId4"/>
    <sheet name="Kopvērtējums" sheetId="5" r:id="rId5"/>
  </sheets>
  <definedNames/>
  <calcPr fullCalcOnLoad="1"/>
</workbook>
</file>

<file path=xl/sharedStrings.xml><?xml version="1.0" encoding="utf-8"?>
<sst xmlns="http://schemas.openxmlformats.org/spreadsheetml/2006/main" count="252" uniqueCount="58">
  <si>
    <t>Nr.</t>
  </si>
  <si>
    <t>Starts</t>
  </si>
  <si>
    <t>KP1</t>
  </si>
  <si>
    <t>Reālais laiks</t>
  </si>
  <si>
    <t>Kļūda</t>
  </si>
  <si>
    <t>Soda punkti</t>
  </si>
  <si>
    <t>Laiks</t>
  </si>
  <si>
    <t>Precīzais laiks</t>
  </si>
  <si>
    <t>Novirzes koeficients</t>
  </si>
  <si>
    <t>KP2</t>
  </si>
  <si>
    <t>KP3</t>
  </si>
  <si>
    <t>KP4</t>
  </si>
  <si>
    <t>KP5</t>
  </si>
  <si>
    <t>SUMMA</t>
  </si>
  <si>
    <t>VIETA</t>
  </si>
  <si>
    <t>Ieskaitīts</t>
  </si>
  <si>
    <t>Finišs</t>
  </si>
  <si>
    <t>PUNKTI</t>
  </si>
  <si>
    <t>Akmeņainais ceļš</t>
  </si>
  <si>
    <t>Regularitāte</t>
  </si>
  <si>
    <t>Ceļš uz Alpiem</t>
  </si>
  <si>
    <t>Punkti</t>
  </si>
  <si>
    <t>LeVišķi</t>
  </si>
  <si>
    <t>Bonusa</t>
  </si>
  <si>
    <t>punkti</t>
  </si>
  <si>
    <t>Brauciens</t>
  </si>
  <si>
    <t>Komanda</t>
  </si>
  <si>
    <t>Edgars &amp; Co</t>
  </si>
  <si>
    <t>ROSSO</t>
  </si>
  <si>
    <t>Prātīgie</t>
  </si>
  <si>
    <t>Migle &amp; Tomas</t>
  </si>
  <si>
    <t>Lietuvos Alfa Romeo klubas</t>
  </si>
  <si>
    <t>Zelta Brera</t>
  </si>
  <si>
    <t>Zuncih Nr.7</t>
  </si>
  <si>
    <t>wild</t>
  </si>
  <si>
    <t>AR 164 TB</t>
  </si>
  <si>
    <t>Igauņu Raķetes</t>
  </si>
  <si>
    <t>Nigas</t>
  </si>
  <si>
    <t>Dīzeļnieki</t>
  </si>
  <si>
    <t>SILVA 2.0</t>
  </si>
  <si>
    <t>Linksmasis Rodžeris</t>
  </si>
  <si>
    <t>Sudraba bulta</t>
  </si>
  <si>
    <t>Bokserītis</t>
  </si>
  <si>
    <t>Šreks un Fiona</t>
  </si>
  <si>
    <t>rosso 155</t>
  </si>
  <si>
    <t>Rozā Vagons</t>
  </si>
  <si>
    <t>Sīkie</t>
  </si>
  <si>
    <t>Mazais sarkanais</t>
  </si>
  <si>
    <t>Vilsons</t>
  </si>
  <si>
    <t>Romelo</t>
  </si>
  <si>
    <t>CURONIAN AR IR</t>
  </si>
  <si>
    <t>Loka iela</t>
  </si>
  <si>
    <t>Zemene</t>
  </si>
  <si>
    <t>Itāļi I</t>
  </si>
  <si>
    <t>Itāļi II</t>
  </si>
  <si>
    <t>Sole &amp; Vento</t>
  </si>
  <si>
    <t>none</t>
  </si>
  <si>
    <t>Alfa 166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</si>
</sst>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h:mm:ss;@"/>
    <numFmt numFmtId="173" formatCode="[$-F400]h:mm:ss\ AM/PM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7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173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right" wrapText="1"/>
    </xf>
    <xf numFmtId="1" fontId="0" fillId="0" borderId="9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73" fontId="0" fillId="0" borderId="7" xfId="0" applyNumberFormat="1" applyBorder="1" applyAlignment="1" applyProtection="1">
      <alignment horizontal="center"/>
      <protection locked="0"/>
    </xf>
    <xf numFmtId="173" fontId="0" fillId="0" borderId="10" xfId="0" applyNumberFormat="1" applyBorder="1" applyAlignment="1" applyProtection="1">
      <alignment horizontal="center"/>
      <protection locked="0"/>
    </xf>
    <xf numFmtId="173" fontId="0" fillId="0" borderId="8" xfId="0" applyNumberFormat="1" applyBorder="1" applyAlignment="1" applyProtection="1">
      <alignment horizontal="center"/>
      <protection locked="0"/>
    </xf>
    <xf numFmtId="173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>
      <alignment horizontal="right"/>
    </xf>
    <xf numFmtId="47" fontId="0" fillId="0" borderId="0" xfId="0" applyNumberFormat="1" applyAlignment="1">
      <alignment/>
    </xf>
    <xf numFmtId="47" fontId="0" fillId="0" borderId="7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2" borderId="14" xfId="0" applyNumberFormat="1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2" borderId="10" xfId="0" applyNumberFormat="1" applyFill="1" applyBorder="1" applyAlignment="1">
      <alignment/>
    </xf>
    <xf numFmtId="0" fontId="0" fillId="3" borderId="1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173" fontId="1" fillId="0" borderId="2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K39" sqref="K39"/>
    </sheetView>
  </sheetViews>
  <sheetFormatPr defaultColWidth="11.421875" defaultRowHeight="12.75"/>
  <cols>
    <col min="1" max="1" width="3.28125" style="0" bestFit="1" customWidth="1"/>
    <col min="2" max="2" width="27.140625" style="69" bestFit="1" customWidth="1"/>
    <col min="3" max="3" width="11.140625" style="0" bestFit="1" customWidth="1"/>
    <col min="4" max="7" width="10.28125" style="0" bestFit="1" customWidth="1"/>
    <col min="8" max="8" width="11.140625" style="0" bestFit="1" customWidth="1"/>
    <col min="9" max="9" width="7.28125" style="0" bestFit="1" customWidth="1"/>
    <col min="10" max="10" width="5.8515625" style="0" bestFit="1" customWidth="1"/>
    <col min="11" max="11" width="7.7109375" style="0" bestFit="1" customWidth="1"/>
    <col min="12" max="12" width="7.28125" style="0" bestFit="1" customWidth="1"/>
    <col min="13" max="13" width="7.7109375" style="0" bestFit="1" customWidth="1"/>
    <col min="14" max="14" width="5.8515625" style="0" bestFit="1" customWidth="1"/>
    <col min="15" max="15" width="3.28125" style="0" bestFit="1" customWidth="1"/>
    <col min="16" max="16384" width="8.8515625" style="0" customWidth="1"/>
  </cols>
  <sheetData>
    <row r="1" spans="1:15" ht="12">
      <c r="A1" s="8"/>
      <c r="B1" s="76"/>
      <c r="C1" s="8" t="s">
        <v>1</v>
      </c>
      <c r="D1" s="9" t="s">
        <v>16</v>
      </c>
      <c r="E1" s="9"/>
      <c r="F1" s="10">
        <v>0.16666666666666666</v>
      </c>
      <c r="G1" s="10">
        <v>0.20833333333333334</v>
      </c>
      <c r="H1" s="9"/>
      <c r="I1" s="11"/>
      <c r="J1" s="12"/>
      <c r="K1" s="13" t="s">
        <v>13</v>
      </c>
      <c r="L1" s="34" t="s">
        <v>23</v>
      </c>
      <c r="M1" s="34" t="s">
        <v>13</v>
      </c>
      <c r="N1" s="14" t="s">
        <v>14</v>
      </c>
      <c r="O1" s="12"/>
    </row>
    <row r="2" spans="1:15" ht="21" thickBot="1">
      <c r="A2" s="1" t="s">
        <v>0</v>
      </c>
      <c r="B2" s="39" t="s">
        <v>26</v>
      </c>
      <c r="C2" s="2" t="s">
        <v>6</v>
      </c>
      <c r="D2" s="3" t="s">
        <v>7</v>
      </c>
      <c r="E2" s="3" t="s">
        <v>7</v>
      </c>
      <c r="F2" s="3" t="s">
        <v>3</v>
      </c>
      <c r="G2" s="3" t="s">
        <v>8</v>
      </c>
      <c r="H2" s="4" t="s">
        <v>4</v>
      </c>
      <c r="I2" s="5" t="s">
        <v>5</v>
      </c>
      <c r="J2" s="6" t="s">
        <v>15</v>
      </c>
      <c r="K2" s="7" t="s">
        <v>5</v>
      </c>
      <c r="L2" s="35" t="s">
        <v>24</v>
      </c>
      <c r="M2" s="35" t="s">
        <v>17</v>
      </c>
      <c r="N2" s="15"/>
      <c r="O2" s="1" t="s">
        <v>0</v>
      </c>
    </row>
    <row r="3" spans="1:15" ht="12.75">
      <c r="A3" s="16">
        <v>1</v>
      </c>
      <c r="B3" s="74" t="s">
        <v>29</v>
      </c>
      <c r="C3" s="17">
        <v>0.4420138888888889</v>
      </c>
      <c r="D3" s="18">
        <f>$C3+F$1</f>
        <v>0.6086805555555556</v>
      </c>
      <c r="E3" s="18">
        <f>$C3+G$1</f>
        <v>0.6503472222222222</v>
      </c>
      <c r="F3" s="18">
        <v>0.6086805555555556</v>
      </c>
      <c r="G3" s="19">
        <f>IF(F3&gt;=D3,1,2)</f>
        <v>1</v>
      </c>
      <c r="H3" s="29">
        <f>IF(F3&lt;D3,D3-F3,IF(F3&gt;E3,F3-E3,0))</f>
        <v>0</v>
      </c>
      <c r="I3" s="21">
        <f>(HOUR(H3)*360+MINUTE(H3)*60+SECOND(H3))*G3</f>
        <v>0</v>
      </c>
      <c r="J3" s="22">
        <v>1</v>
      </c>
      <c r="K3" s="23">
        <f>IF(J3=1,I3,"DNF")</f>
        <v>0</v>
      </c>
      <c r="L3" s="36">
        <v>400</v>
      </c>
      <c r="M3" s="36">
        <f>IF(J3&gt;0,L3-K3,"DNF")</f>
        <v>400</v>
      </c>
      <c r="N3" s="24">
        <f aca="true" t="shared" si="0" ref="N3:N33">IF(J3&gt;0,RANK(M3,M$3:M$52,0),"")</f>
        <v>1</v>
      </c>
      <c r="O3" s="16">
        <f>A3</f>
        <v>1</v>
      </c>
    </row>
    <row r="4" spans="1:15" ht="12.75">
      <c r="A4" s="25">
        <v>2</v>
      </c>
      <c r="B4" s="56" t="s">
        <v>28</v>
      </c>
      <c r="C4" s="26">
        <v>0.44166666666666665</v>
      </c>
      <c r="D4" s="27">
        <f aca="true" t="shared" si="1" ref="D4:E33">$C4+F$1</f>
        <v>0.6083333333333333</v>
      </c>
      <c r="E4" s="27">
        <f t="shared" si="1"/>
        <v>0.65</v>
      </c>
      <c r="F4" s="27">
        <v>0.6336805555555556</v>
      </c>
      <c r="G4" s="28">
        <f>IF(F4&gt;=D4,1,2)</f>
        <v>1</v>
      </c>
      <c r="H4" s="29">
        <f>IF(F4&lt;D4,D4-F4,IF(F4&gt;E4,F4-E4,0))</f>
        <v>0</v>
      </c>
      <c r="I4" s="30">
        <f>(HOUR(H4)*360+MINUTE(H4)*60+SECOND(H4))*G4</f>
        <v>0</v>
      </c>
      <c r="J4" s="31">
        <v>1</v>
      </c>
      <c r="K4" s="32">
        <f>IF(J4=1,I4,"DNF")</f>
        <v>0</v>
      </c>
      <c r="L4" s="37">
        <v>400</v>
      </c>
      <c r="M4" s="37">
        <f>IF(J4&gt;0,L4-K4,"DNF")</f>
        <v>400</v>
      </c>
      <c r="N4" s="33">
        <f t="shared" si="0"/>
        <v>1</v>
      </c>
      <c r="O4" s="25">
        <f aca="true" t="shared" si="2" ref="O4:O33">A4</f>
        <v>2</v>
      </c>
    </row>
    <row r="5" spans="1:15" ht="12.75">
      <c r="A5" s="25">
        <v>3</v>
      </c>
      <c r="B5" s="56" t="s">
        <v>27</v>
      </c>
      <c r="C5" s="26">
        <v>0.44236111111111115</v>
      </c>
      <c r="D5" s="27">
        <f t="shared" si="1"/>
        <v>0.6090277777777778</v>
      </c>
      <c r="E5" s="27">
        <f t="shared" si="1"/>
        <v>0.6506944444444445</v>
      </c>
      <c r="F5" s="27">
        <v>0.6142361111111111</v>
      </c>
      <c r="G5" s="28">
        <f aca="true" t="shared" si="3" ref="G5:G33">IF(F5&gt;=D5,1,2)</f>
        <v>1</v>
      </c>
      <c r="H5" s="29">
        <f aca="true" t="shared" si="4" ref="H5:H33">IF(F5&lt;D5,D5-F5,IF(F5&gt;E5,F5-E5,0))</f>
        <v>0</v>
      </c>
      <c r="I5" s="30">
        <f aca="true" t="shared" si="5" ref="I5:I33">(HOUR(H5)*360+MINUTE(H5)*60+SECOND(H5))*G5</f>
        <v>0</v>
      </c>
      <c r="J5" s="31">
        <v>1</v>
      </c>
      <c r="K5" s="32">
        <f aca="true" t="shared" si="6" ref="K5:K33">IF(J5=1,I5,"DNF")</f>
        <v>0</v>
      </c>
      <c r="L5" s="37">
        <v>200</v>
      </c>
      <c r="M5" s="37">
        <f aca="true" t="shared" si="7" ref="M5:M33">IF(J5&gt;0,L5-K5,"DNF")</f>
        <v>200</v>
      </c>
      <c r="N5" s="33">
        <f t="shared" si="0"/>
        <v>18</v>
      </c>
      <c r="O5" s="25">
        <f t="shared" si="2"/>
        <v>3</v>
      </c>
    </row>
    <row r="6" spans="1:15" ht="12.75">
      <c r="A6" s="25">
        <v>4</v>
      </c>
      <c r="B6" s="56" t="s">
        <v>30</v>
      </c>
      <c r="C6" s="26">
        <v>0.4427083333333333</v>
      </c>
      <c r="D6" s="27">
        <f t="shared" si="1"/>
        <v>0.609375</v>
      </c>
      <c r="E6" s="27">
        <f t="shared" si="1"/>
        <v>0.6510416666666666</v>
      </c>
      <c r="F6" s="27">
        <v>0.6305555555555555</v>
      </c>
      <c r="G6" s="28">
        <f t="shared" si="3"/>
        <v>1</v>
      </c>
      <c r="H6" s="29">
        <f t="shared" si="4"/>
        <v>0</v>
      </c>
      <c r="I6" s="30">
        <f t="shared" si="5"/>
        <v>0</v>
      </c>
      <c r="J6" s="31">
        <v>1</v>
      </c>
      <c r="K6" s="32">
        <f t="shared" si="6"/>
        <v>0</v>
      </c>
      <c r="L6" s="37">
        <v>400</v>
      </c>
      <c r="M6" s="37">
        <f t="shared" si="7"/>
        <v>400</v>
      </c>
      <c r="N6" s="33">
        <f t="shared" si="0"/>
        <v>1</v>
      </c>
      <c r="O6" s="25">
        <f t="shared" si="2"/>
        <v>4</v>
      </c>
    </row>
    <row r="7" spans="1:15" ht="12.75">
      <c r="A7" s="25">
        <v>5</v>
      </c>
      <c r="B7" s="56" t="s">
        <v>31</v>
      </c>
      <c r="C7" s="26">
        <v>0.44305555555555554</v>
      </c>
      <c r="D7" s="27">
        <f t="shared" si="1"/>
        <v>0.6097222222222222</v>
      </c>
      <c r="E7" s="27">
        <f t="shared" si="1"/>
        <v>0.6513888888888889</v>
      </c>
      <c r="F7" s="27">
        <v>0.6475694444444444</v>
      </c>
      <c r="G7" s="28">
        <f t="shared" si="3"/>
        <v>1</v>
      </c>
      <c r="H7" s="29">
        <f t="shared" si="4"/>
        <v>0</v>
      </c>
      <c r="I7" s="30">
        <f t="shared" si="5"/>
        <v>0</v>
      </c>
      <c r="J7" s="31">
        <v>1</v>
      </c>
      <c r="K7" s="32">
        <f t="shared" si="6"/>
        <v>0</v>
      </c>
      <c r="L7" s="37">
        <v>400</v>
      </c>
      <c r="M7" s="37">
        <f t="shared" si="7"/>
        <v>400</v>
      </c>
      <c r="N7" s="33">
        <f t="shared" si="0"/>
        <v>1</v>
      </c>
      <c r="O7" s="25">
        <f t="shared" si="2"/>
        <v>5</v>
      </c>
    </row>
    <row r="8" spans="1:15" ht="12.75">
      <c r="A8" s="25">
        <v>6</v>
      </c>
      <c r="B8" s="56" t="s">
        <v>32</v>
      </c>
      <c r="C8" s="26">
        <v>0.4513888888888889</v>
      </c>
      <c r="D8" s="27">
        <f t="shared" si="1"/>
        <v>0.6180555555555556</v>
      </c>
      <c r="E8" s="27">
        <f t="shared" si="1"/>
        <v>0.6597222222222222</v>
      </c>
      <c r="F8" s="27">
        <v>0.6684027777777778</v>
      </c>
      <c r="G8" s="28">
        <f t="shared" si="3"/>
        <v>1</v>
      </c>
      <c r="H8" s="29">
        <f t="shared" si="4"/>
        <v>0.00868055555555558</v>
      </c>
      <c r="I8" s="30">
        <f t="shared" si="5"/>
        <v>750</v>
      </c>
      <c r="J8" s="31">
        <v>1</v>
      </c>
      <c r="K8" s="32">
        <f t="shared" si="6"/>
        <v>750</v>
      </c>
      <c r="L8" s="37">
        <v>400</v>
      </c>
      <c r="M8" s="37">
        <f t="shared" si="7"/>
        <v>-350</v>
      </c>
      <c r="N8" s="33">
        <f t="shared" si="0"/>
        <v>26</v>
      </c>
      <c r="O8" s="25">
        <f t="shared" si="2"/>
        <v>6</v>
      </c>
    </row>
    <row r="9" spans="1:15" ht="12.75">
      <c r="A9" s="25">
        <v>7</v>
      </c>
      <c r="B9" s="56" t="s">
        <v>33</v>
      </c>
      <c r="C9" s="26">
        <v>0.4434027777777778</v>
      </c>
      <c r="D9" s="27">
        <f t="shared" si="1"/>
        <v>0.6100694444444444</v>
      </c>
      <c r="E9" s="27">
        <f t="shared" si="1"/>
        <v>0.6517361111111112</v>
      </c>
      <c r="F9" s="27">
        <v>0.6152777777777778</v>
      </c>
      <c r="G9" s="28">
        <f t="shared" si="3"/>
        <v>1</v>
      </c>
      <c r="H9" s="29">
        <f t="shared" si="4"/>
        <v>0</v>
      </c>
      <c r="I9" s="30">
        <f t="shared" si="5"/>
        <v>0</v>
      </c>
      <c r="J9" s="31">
        <v>1</v>
      </c>
      <c r="K9" s="32">
        <f t="shared" si="6"/>
        <v>0</v>
      </c>
      <c r="L9" s="37">
        <v>400</v>
      </c>
      <c r="M9" s="37">
        <f t="shared" si="7"/>
        <v>400</v>
      </c>
      <c r="N9" s="33">
        <f t="shared" si="0"/>
        <v>1</v>
      </c>
      <c r="O9" s="25">
        <f t="shared" si="2"/>
        <v>7</v>
      </c>
    </row>
    <row r="10" spans="1:15" ht="12.75">
      <c r="A10" s="25">
        <v>8</v>
      </c>
      <c r="B10" s="56" t="s">
        <v>34</v>
      </c>
      <c r="C10" s="26">
        <v>0.44375</v>
      </c>
      <c r="D10" s="27">
        <f t="shared" si="1"/>
        <v>0.6104166666666666</v>
      </c>
      <c r="E10" s="27">
        <f t="shared" si="1"/>
        <v>0.6520833333333333</v>
      </c>
      <c r="F10" s="27">
        <v>0.65</v>
      </c>
      <c r="G10" s="28">
        <f t="shared" si="3"/>
        <v>1</v>
      </c>
      <c r="H10" s="29">
        <f t="shared" si="4"/>
        <v>0</v>
      </c>
      <c r="I10" s="30">
        <f t="shared" si="5"/>
        <v>0</v>
      </c>
      <c r="J10" s="31">
        <v>1</v>
      </c>
      <c r="K10" s="32">
        <f t="shared" si="6"/>
        <v>0</v>
      </c>
      <c r="L10" s="37"/>
      <c r="M10" s="37">
        <f t="shared" si="7"/>
        <v>0</v>
      </c>
      <c r="N10" s="33">
        <f t="shared" si="0"/>
        <v>23</v>
      </c>
      <c r="O10" s="25">
        <f t="shared" si="2"/>
        <v>8</v>
      </c>
    </row>
    <row r="11" spans="1:15" ht="12.75">
      <c r="A11" s="25">
        <v>9</v>
      </c>
      <c r="B11" s="56" t="s">
        <v>35</v>
      </c>
      <c r="C11" s="26">
        <v>0.4440972222222222</v>
      </c>
      <c r="D11" s="27">
        <f t="shared" si="1"/>
        <v>0.6107638888888889</v>
      </c>
      <c r="E11" s="27">
        <f t="shared" si="1"/>
        <v>0.6524305555555555</v>
      </c>
      <c r="F11" s="27">
        <v>0.6229166666666667</v>
      </c>
      <c r="G11" s="28">
        <f t="shared" si="3"/>
        <v>1</v>
      </c>
      <c r="H11" s="29">
        <f t="shared" si="4"/>
        <v>0</v>
      </c>
      <c r="I11" s="30">
        <f t="shared" si="5"/>
        <v>0</v>
      </c>
      <c r="J11" s="31">
        <v>1</v>
      </c>
      <c r="K11" s="32">
        <f t="shared" si="6"/>
        <v>0</v>
      </c>
      <c r="L11" s="37">
        <v>200</v>
      </c>
      <c r="M11" s="37">
        <f t="shared" si="7"/>
        <v>200</v>
      </c>
      <c r="N11" s="33">
        <f t="shared" si="0"/>
        <v>18</v>
      </c>
      <c r="O11" s="25">
        <f t="shared" si="2"/>
        <v>9</v>
      </c>
    </row>
    <row r="12" spans="1:15" ht="12.75">
      <c r="A12" s="25">
        <v>10</v>
      </c>
      <c r="B12" s="56" t="s">
        <v>36</v>
      </c>
      <c r="C12" s="26">
        <v>0.4444444444444444</v>
      </c>
      <c r="D12" s="27">
        <f t="shared" si="1"/>
        <v>0.611111111111111</v>
      </c>
      <c r="E12" s="27">
        <f t="shared" si="1"/>
        <v>0.6527777777777778</v>
      </c>
      <c r="F12" s="27">
        <v>0.6256944444444444</v>
      </c>
      <c r="G12" s="28">
        <f t="shared" si="3"/>
        <v>1</v>
      </c>
      <c r="H12" s="29">
        <f t="shared" si="4"/>
        <v>0</v>
      </c>
      <c r="I12" s="30">
        <f t="shared" si="5"/>
        <v>0</v>
      </c>
      <c r="J12" s="31">
        <v>1</v>
      </c>
      <c r="K12" s="32">
        <f t="shared" si="6"/>
        <v>0</v>
      </c>
      <c r="L12" s="37">
        <v>400</v>
      </c>
      <c r="M12" s="37">
        <f t="shared" si="7"/>
        <v>400</v>
      </c>
      <c r="N12" s="33">
        <f t="shared" si="0"/>
        <v>1</v>
      </c>
      <c r="O12" s="25">
        <f t="shared" si="2"/>
        <v>10</v>
      </c>
    </row>
    <row r="13" spans="1:15" ht="12.75">
      <c r="A13" s="25">
        <v>11</v>
      </c>
      <c r="B13" s="56" t="s">
        <v>37</v>
      </c>
      <c r="C13" s="26">
        <v>0.4447916666666667</v>
      </c>
      <c r="D13" s="27">
        <f t="shared" si="1"/>
        <v>0.6114583333333333</v>
      </c>
      <c r="E13" s="27">
        <f t="shared" si="1"/>
        <v>0.6531250000000001</v>
      </c>
      <c r="F13" s="27">
        <v>0.6284722222222222</v>
      </c>
      <c r="G13" s="28">
        <f t="shared" si="3"/>
        <v>1</v>
      </c>
      <c r="H13" s="29">
        <f t="shared" si="4"/>
        <v>0</v>
      </c>
      <c r="I13" s="30">
        <f t="shared" si="5"/>
        <v>0</v>
      </c>
      <c r="J13" s="31">
        <v>1</v>
      </c>
      <c r="K13" s="32">
        <f t="shared" si="6"/>
        <v>0</v>
      </c>
      <c r="L13" s="37">
        <v>400</v>
      </c>
      <c r="M13" s="37">
        <f t="shared" si="7"/>
        <v>400</v>
      </c>
      <c r="N13" s="33">
        <f t="shared" si="0"/>
        <v>1</v>
      </c>
      <c r="O13" s="25">
        <f t="shared" si="2"/>
        <v>11</v>
      </c>
    </row>
    <row r="14" spans="1:15" ht="12.75">
      <c r="A14" s="25">
        <v>12</v>
      </c>
      <c r="B14" s="56" t="s">
        <v>38</v>
      </c>
      <c r="C14" s="26">
        <v>0.4451388888888889</v>
      </c>
      <c r="D14" s="27">
        <f t="shared" si="1"/>
        <v>0.6118055555555556</v>
      </c>
      <c r="E14" s="27">
        <f t="shared" si="1"/>
        <v>0.6534722222222222</v>
      </c>
      <c r="F14" s="27">
        <v>0.6329861111111111</v>
      </c>
      <c r="G14" s="28">
        <f t="shared" si="3"/>
        <v>1</v>
      </c>
      <c r="H14" s="29">
        <f t="shared" si="4"/>
        <v>0</v>
      </c>
      <c r="I14" s="30">
        <f t="shared" si="5"/>
        <v>0</v>
      </c>
      <c r="J14" s="31">
        <v>1</v>
      </c>
      <c r="K14" s="32">
        <f t="shared" si="6"/>
        <v>0</v>
      </c>
      <c r="L14" s="37">
        <v>400</v>
      </c>
      <c r="M14" s="37">
        <f t="shared" si="7"/>
        <v>400</v>
      </c>
      <c r="N14" s="33">
        <f t="shared" si="0"/>
        <v>1</v>
      </c>
      <c r="O14" s="25">
        <f t="shared" si="2"/>
        <v>12</v>
      </c>
    </row>
    <row r="15" spans="1:15" ht="12.75">
      <c r="A15" s="25">
        <v>13</v>
      </c>
      <c r="B15" s="56" t="s">
        <v>39</v>
      </c>
      <c r="C15" s="26">
        <v>0.4454861111111111</v>
      </c>
      <c r="D15" s="27">
        <f t="shared" si="1"/>
        <v>0.6121527777777778</v>
      </c>
      <c r="E15" s="27">
        <f t="shared" si="1"/>
        <v>0.6538194444444444</v>
      </c>
      <c r="F15" s="27">
        <v>0.6350694444444445</v>
      </c>
      <c r="G15" s="28">
        <f t="shared" si="3"/>
        <v>1</v>
      </c>
      <c r="H15" s="29">
        <f t="shared" si="4"/>
        <v>0</v>
      </c>
      <c r="I15" s="30">
        <f t="shared" si="5"/>
        <v>0</v>
      </c>
      <c r="J15" s="31">
        <v>1</v>
      </c>
      <c r="K15" s="32">
        <f t="shared" si="6"/>
        <v>0</v>
      </c>
      <c r="L15" s="37">
        <v>200</v>
      </c>
      <c r="M15" s="37">
        <f t="shared" si="7"/>
        <v>200</v>
      </c>
      <c r="N15" s="33">
        <f t="shared" si="0"/>
        <v>18</v>
      </c>
      <c r="O15" s="25">
        <f t="shared" si="2"/>
        <v>13</v>
      </c>
    </row>
    <row r="16" spans="1:15" ht="12.75">
      <c r="A16" s="25">
        <v>14</v>
      </c>
      <c r="B16" s="56" t="s">
        <v>40</v>
      </c>
      <c r="C16" s="26">
        <v>0.4461805555555556</v>
      </c>
      <c r="D16" s="27">
        <f t="shared" si="1"/>
        <v>0.6128472222222222</v>
      </c>
      <c r="E16" s="27">
        <f t="shared" si="1"/>
        <v>0.654513888888889</v>
      </c>
      <c r="F16" s="27">
        <v>0.6819444444444445</v>
      </c>
      <c r="G16" s="28">
        <f t="shared" si="3"/>
        <v>1</v>
      </c>
      <c r="H16" s="29">
        <f t="shared" si="4"/>
        <v>0.027430555555555514</v>
      </c>
      <c r="I16" s="30">
        <f t="shared" si="5"/>
        <v>2370</v>
      </c>
      <c r="J16" s="31">
        <v>1</v>
      </c>
      <c r="K16" s="32">
        <f t="shared" si="6"/>
        <v>2370</v>
      </c>
      <c r="L16" s="37"/>
      <c r="M16" s="37">
        <f t="shared" si="7"/>
        <v>-2370</v>
      </c>
      <c r="N16" s="33">
        <f t="shared" si="0"/>
        <v>27</v>
      </c>
      <c r="O16" s="25">
        <f t="shared" si="2"/>
        <v>14</v>
      </c>
    </row>
    <row r="17" spans="1:15" ht="12.75">
      <c r="A17" s="25">
        <v>15</v>
      </c>
      <c r="B17" s="56" t="s">
        <v>41</v>
      </c>
      <c r="C17" s="26">
        <v>0.4465277777777778</v>
      </c>
      <c r="D17" s="27">
        <f t="shared" si="1"/>
        <v>0.6131944444444445</v>
      </c>
      <c r="E17" s="27">
        <f t="shared" si="1"/>
        <v>0.6548611111111111</v>
      </c>
      <c r="F17" s="27">
        <v>0.6513888888888889</v>
      </c>
      <c r="G17" s="28">
        <f t="shared" si="3"/>
        <v>1</v>
      </c>
      <c r="H17" s="29">
        <f t="shared" si="4"/>
        <v>0</v>
      </c>
      <c r="I17" s="30">
        <f t="shared" si="5"/>
        <v>0</v>
      </c>
      <c r="J17" s="31">
        <v>1</v>
      </c>
      <c r="K17" s="32">
        <f t="shared" si="6"/>
        <v>0</v>
      </c>
      <c r="L17" s="37">
        <v>400</v>
      </c>
      <c r="M17" s="37">
        <f t="shared" si="7"/>
        <v>400</v>
      </c>
      <c r="N17" s="33">
        <f t="shared" si="0"/>
        <v>1</v>
      </c>
      <c r="O17" s="25">
        <f t="shared" si="2"/>
        <v>15</v>
      </c>
    </row>
    <row r="18" spans="1:15" ht="12.75">
      <c r="A18" s="25">
        <v>16</v>
      </c>
      <c r="B18" s="56" t="s">
        <v>42</v>
      </c>
      <c r="C18" s="26">
        <v>0.446875</v>
      </c>
      <c r="D18" s="27">
        <f t="shared" si="1"/>
        <v>0.6135416666666667</v>
      </c>
      <c r="E18" s="27">
        <f t="shared" si="1"/>
        <v>0.6552083333333334</v>
      </c>
      <c r="F18" s="27">
        <v>0.6263888888888889</v>
      </c>
      <c r="G18" s="28">
        <f t="shared" si="3"/>
        <v>1</v>
      </c>
      <c r="H18" s="29">
        <f t="shared" si="4"/>
        <v>0</v>
      </c>
      <c r="I18" s="30">
        <f t="shared" si="5"/>
        <v>0</v>
      </c>
      <c r="J18" s="31">
        <v>1</v>
      </c>
      <c r="K18" s="32">
        <f t="shared" si="6"/>
        <v>0</v>
      </c>
      <c r="L18" s="37">
        <v>0</v>
      </c>
      <c r="M18" s="37">
        <f t="shared" si="7"/>
        <v>0</v>
      </c>
      <c r="N18" s="33">
        <f t="shared" si="0"/>
        <v>23</v>
      </c>
      <c r="O18" s="25">
        <f t="shared" si="2"/>
        <v>16</v>
      </c>
    </row>
    <row r="19" spans="1:15" ht="12.75">
      <c r="A19" s="25">
        <v>17</v>
      </c>
      <c r="B19" s="56" t="s">
        <v>43</v>
      </c>
      <c r="C19" s="26">
        <v>0.4472222222222222</v>
      </c>
      <c r="D19" s="27">
        <f t="shared" si="1"/>
        <v>0.6138888888888888</v>
      </c>
      <c r="E19" s="27">
        <f t="shared" si="1"/>
        <v>0.6555555555555556</v>
      </c>
      <c r="F19" s="27">
        <v>0.6482638888888889</v>
      </c>
      <c r="G19" s="28">
        <f t="shared" si="3"/>
        <v>1</v>
      </c>
      <c r="H19" s="29">
        <f t="shared" si="4"/>
        <v>0</v>
      </c>
      <c r="I19" s="30">
        <f t="shared" si="5"/>
        <v>0</v>
      </c>
      <c r="J19" s="31">
        <v>1</v>
      </c>
      <c r="K19" s="32">
        <f t="shared" si="6"/>
        <v>0</v>
      </c>
      <c r="L19" s="37">
        <v>400</v>
      </c>
      <c r="M19" s="37">
        <f t="shared" si="7"/>
        <v>400</v>
      </c>
      <c r="N19" s="33">
        <f t="shared" si="0"/>
        <v>1</v>
      </c>
      <c r="O19" s="25">
        <f t="shared" si="2"/>
        <v>17</v>
      </c>
    </row>
    <row r="20" spans="1:15" ht="12.75">
      <c r="A20" s="25">
        <v>18</v>
      </c>
      <c r="B20" s="56" t="s">
        <v>44</v>
      </c>
      <c r="C20" s="26"/>
      <c r="D20" s="27">
        <f t="shared" si="1"/>
        <v>0.16666666666666666</v>
      </c>
      <c r="E20" s="27">
        <f t="shared" si="1"/>
        <v>0.20833333333333334</v>
      </c>
      <c r="F20" s="27"/>
      <c r="G20" s="28">
        <f t="shared" si="3"/>
        <v>2</v>
      </c>
      <c r="H20" s="29">
        <f t="shared" si="4"/>
        <v>0.16666666666666666</v>
      </c>
      <c r="I20" s="30">
        <f t="shared" si="5"/>
        <v>2880</v>
      </c>
      <c r="J20" s="31">
        <v>0</v>
      </c>
      <c r="K20" s="32" t="str">
        <f t="shared" si="6"/>
        <v>DNF</v>
      </c>
      <c r="L20" s="37"/>
      <c r="M20" s="37" t="str">
        <f t="shared" si="7"/>
        <v>DNF</v>
      </c>
      <c r="N20" s="33">
        <f t="shared" si="0"/>
      </c>
      <c r="O20" s="25">
        <f t="shared" si="2"/>
        <v>18</v>
      </c>
    </row>
    <row r="21" spans="1:15" ht="12.75">
      <c r="A21" s="25">
        <v>19</v>
      </c>
      <c r="B21" s="56" t="s">
        <v>45</v>
      </c>
      <c r="C21" s="26"/>
      <c r="D21" s="27">
        <f t="shared" si="1"/>
        <v>0.16666666666666666</v>
      </c>
      <c r="E21" s="27">
        <f t="shared" si="1"/>
        <v>0.20833333333333334</v>
      </c>
      <c r="F21" s="27"/>
      <c r="G21" s="28">
        <f t="shared" si="3"/>
        <v>2</v>
      </c>
      <c r="H21" s="29">
        <f t="shared" si="4"/>
        <v>0.16666666666666666</v>
      </c>
      <c r="I21" s="30">
        <f t="shared" si="5"/>
        <v>2880</v>
      </c>
      <c r="J21" s="31">
        <v>0</v>
      </c>
      <c r="K21" s="32" t="str">
        <f t="shared" si="6"/>
        <v>DNF</v>
      </c>
      <c r="L21" s="37"/>
      <c r="M21" s="37" t="str">
        <f t="shared" si="7"/>
        <v>DNF</v>
      </c>
      <c r="N21" s="33">
        <f t="shared" si="0"/>
      </c>
      <c r="O21" s="25">
        <f t="shared" si="2"/>
        <v>19</v>
      </c>
    </row>
    <row r="22" spans="1:15" ht="12.75">
      <c r="A22" s="25">
        <v>20</v>
      </c>
      <c r="B22" s="56" t="s">
        <v>46</v>
      </c>
      <c r="C22" s="26">
        <v>0.44826388888888885</v>
      </c>
      <c r="D22" s="27">
        <f t="shared" si="1"/>
        <v>0.6149305555555555</v>
      </c>
      <c r="E22" s="27">
        <f t="shared" si="1"/>
        <v>0.6565972222222222</v>
      </c>
      <c r="F22" s="27">
        <v>0.6496527777777777</v>
      </c>
      <c r="G22" s="28">
        <f t="shared" si="3"/>
        <v>1</v>
      </c>
      <c r="H22" s="29">
        <f t="shared" si="4"/>
        <v>0</v>
      </c>
      <c r="I22" s="30">
        <f t="shared" si="5"/>
        <v>0</v>
      </c>
      <c r="J22" s="31">
        <v>1</v>
      </c>
      <c r="K22" s="32">
        <f t="shared" si="6"/>
        <v>0</v>
      </c>
      <c r="L22" s="37">
        <v>0</v>
      </c>
      <c r="M22" s="37">
        <f t="shared" si="7"/>
        <v>0</v>
      </c>
      <c r="N22" s="33">
        <f t="shared" si="0"/>
        <v>23</v>
      </c>
      <c r="O22" s="25">
        <f t="shared" si="2"/>
        <v>20</v>
      </c>
    </row>
    <row r="23" spans="1:15" ht="12.75">
      <c r="A23" s="25">
        <v>21</v>
      </c>
      <c r="B23" s="56" t="s">
        <v>47</v>
      </c>
      <c r="C23" s="26"/>
      <c r="D23" s="27">
        <f t="shared" si="1"/>
        <v>0.16666666666666666</v>
      </c>
      <c r="E23" s="27">
        <f t="shared" si="1"/>
        <v>0.20833333333333334</v>
      </c>
      <c r="F23" s="27"/>
      <c r="G23" s="28">
        <f t="shared" si="3"/>
        <v>2</v>
      </c>
      <c r="H23" s="29">
        <f t="shared" si="4"/>
        <v>0.16666666666666666</v>
      </c>
      <c r="I23" s="30">
        <f t="shared" si="5"/>
        <v>2880</v>
      </c>
      <c r="J23" s="31">
        <v>0</v>
      </c>
      <c r="K23" s="32" t="str">
        <f t="shared" si="6"/>
        <v>DNF</v>
      </c>
      <c r="L23" s="37"/>
      <c r="M23" s="37" t="str">
        <f t="shared" si="7"/>
        <v>DNF</v>
      </c>
      <c r="N23" s="33">
        <f t="shared" si="0"/>
      </c>
      <c r="O23" s="25">
        <f t="shared" si="2"/>
        <v>21</v>
      </c>
    </row>
    <row r="24" spans="1:15" ht="12.75">
      <c r="A24" s="25">
        <v>22</v>
      </c>
      <c r="B24" s="56" t="s">
        <v>48</v>
      </c>
      <c r="C24" s="26">
        <v>0.44895833333333335</v>
      </c>
      <c r="D24" s="27">
        <f t="shared" si="1"/>
        <v>0.615625</v>
      </c>
      <c r="E24" s="27">
        <f t="shared" si="1"/>
        <v>0.6572916666666667</v>
      </c>
      <c r="F24" s="27">
        <v>0.6243055555555556</v>
      </c>
      <c r="G24" s="28">
        <f t="shared" si="3"/>
        <v>1</v>
      </c>
      <c r="H24" s="29">
        <f t="shared" si="4"/>
        <v>0</v>
      </c>
      <c r="I24" s="30">
        <f t="shared" si="5"/>
        <v>0</v>
      </c>
      <c r="J24" s="31">
        <v>1</v>
      </c>
      <c r="K24" s="32">
        <f t="shared" si="6"/>
        <v>0</v>
      </c>
      <c r="L24" s="37">
        <v>400</v>
      </c>
      <c r="M24" s="37">
        <f t="shared" si="7"/>
        <v>400</v>
      </c>
      <c r="N24" s="33">
        <f t="shared" si="0"/>
        <v>1</v>
      </c>
      <c r="O24" s="25">
        <f t="shared" si="2"/>
        <v>22</v>
      </c>
    </row>
    <row r="25" spans="1:15" ht="12.75">
      <c r="A25" s="25">
        <v>23</v>
      </c>
      <c r="B25" s="56" t="s">
        <v>49</v>
      </c>
      <c r="C25" s="26">
        <v>0.44930555555555557</v>
      </c>
      <c r="D25" s="27">
        <f t="shared" si="1"/>
        <v>0.6159722222222223</v>
      </c>
      <c r="E25" s="27">
        <f t="shared" si="1"/>
        <v>0.6576388888888889</v>
      </c>
      <c r="F25" s="27">
        <v>0.6454861111111111</v>
      </c>
      <c r="G25" s="28">
        <f t="shared" si="3"/>
        <v>1</v>
      </c>
      <c r="H25" s="29">
        <f t="shared" si="4"/>
        <v>0</v>
      </c>
      <c r="I25" s="30">
        <f t="shared" si="5"/>
        <v>0</v>
      </c>
      <c r="J25" s="31">
        <v>1</v>
      </c>
      <c r="K25" s="32">
        <f t="shared" si="6"/>
        <v>0</v>
      </c>
      <c r="L25" s="37">
        <v>200</v>
      </c>
      <c r="M25" s="37">
        <f t="shared" si="7"/>
        <v>200</v>
      </c>
      <c r="N25" s="33">
        <f t="shared" si="0"/>
        <v>18</v>
      </c>
      <c r="O25" s="25">
        <f t="shared" si="2"/>
        <v>23</v>
      </c>
    </row>
    <row r="26" spans="1:15" ht="12.75">
      <c r="A26" s="25">
        <v>24</v>
      </c>
      <c r="B26" s="56" t="s">
        <v>50</v>
      </c>
      <c r="C26" s="26">
        <v>0.44965277777777773</v>
      </c>
      <c r="D26" s="27">
        <f t="shared" si="1"/>
        <v>0.6163194444444444</v>
      </c>
      <c r="E26" s="27">
        <f t="shared" si="1"/>
        <v>0.657986111111111</v>
      </c>
      <c r="F26" s="27">
        <v>0.6361111111111112</v>
      </c>
      <c r="G26" s="28">
        <f t="shared" si="3"/>
        <v>1</v>
      </c>
      <c r="H26" s="29">
        <f t="shared" si="4"/>
        <v>0</v>
      </c>
      <c r="I26" s="30">
        <f t="shared" si="5"/>
        <v>0</v>
      </c>
      <c r="J26" s="31">
        <v>1</v>
      </c>
      <c r="K26" s="32">
        <f t="shared" si="6"/>
        <v>0</v>
      </c>
      <c r="L26" s="37">
        <v>400</v>
      </c>
      <c r="M26" s="37">
        <f t="shared" si="7"/>
        <v>400</v>
      </c>
      <c r="N26" s="33">
        <f t="shared" si="0"/>
        <v>1</v>
      </c>
      <c r="O26" s="25">
        <f t="shared" si="2"/>
        <v>24</v>
      </c>
    </row>
    <row r="27" spans="1:15" ht="12.75">
      <c r="A27" s="25">
        <v>25</v>
      </c>
      <c r="B27" s="56" t="s">
        <v>51</v>
      </c>
      <c r="C27" s="26">
        <v>0.45</v>
      </c>
      <c r="D27" s="27">
        <f t="shared" si="1"/>
        <v>0.6166666666666667</v>
      </c>
      <c r="E27" s="27">
        <f t="shared" si="1"/>
        <v>0.6583333333333333</v>
      </c>
      <c r="F27" s="27">
        <v>0.6506944444444445</v>
      </c>
      <c r="G27" s="28">
        <f t="shared" si="3"/>
        <v>1</v>
      </c>
      <c r="H27" s="29">
        <f t="shared" si="4"/>
        <v>0</v>
      </c>
      <c r="I27" s="30">
        <f t="shared" si="5"/>
        <v>0</v>
      </c>
      <c r="J27" s="31">
        <v>1</v>
      </c>
      <c r="K27" s="32">
        <f t="shared" si="6"/>
        <v>0</v>
      </c>
      <c r="L27" s="37">
        <v>400</v>
      </c>
      <c r="M27" s="37">
        <f t="shared" si="7"/>
        <v>400</v>
      </c>
      <c r="N27" s="33">
        <f t="shared" si="0"/>
        <v>1</v>
      </c>
      <c r="O27" s="25">
        <f t="shared" si="2"/>
        <v>25</v>
      </c>
    </row>
    <row r="28" spans="1:15" ht="12.75">
      <c r="A28" s="25">
        <v>26</v>
      </c>
      <c r="B28" s="56" t="s">
        <v>52</v>
      </c>
      <c r="C28" s="26">
        <v>0.45034722222222223</v>
      </c>
      <c r="D28" s="27">
        <f t="shared" si="1"/>
        <v>0.6170138888888889</v>
      </c>
      <c r="E28" s="27">
        <f t="shared" si="1"/>
        <v>0.6586805555555556</v>
      </c>
      <c r="F28" s="27">
        <v>0.6274305555555556</v>
      </c>
      <c r="G28" s="28">
        <f t="shared" si="3"/>
        <v>1</v>
      </c>
      <c r="H28" s="29">
        <f t="shared" si="4"/>
        <v>0</v>
      </c>
      <c r="I28" s="30">
        <f t="shared" si="5"/>
        <v>0</v>
      </c>
      <c r="J28" s="31">
        <v>1</v>
      </c>
      <c r="K28" s="32">
        <f t="shared" si="6"/>
        <v>0</v>
      </c>
      <c r="L28" s="37">
        <v>400</v>
      </c>
      <c r="M28" s="37">
        <f t="shared" si="7"/>
        <v>400</v>
      </c>
      <c r="N28" s="33">
        <f t="shared" si="0"/>
        <v>1</v>
      </c>
      <c r="O28" s="25">
        <f t="shared" si="2"/>
        <v>26</v>
      </c>
    </row>
    <row r="29" spans="1:15" ht="12.75">
      <c r="A29" s="25">
        <v>27</v>
      </c>
      <c r="B29" s="56" t="s">
        <v>53</v>
      </c>
      <c r="C29" s="26">
        <v>0.44131944444444443</v>
      </c>
      <c r="D29" s="27">
        <f t="shared" si="1"/>
        <v>0.6079861111111111</v>
      </c>
      <c r="E29" s="27">
        <f t="shared" si="1"/>
        <v>0.6496527777777777</v>
      </c>
      <c r="F29" s="27">
        <v>0.6458333333333334</v>
      </c>
      <c r="G29" s="28">
        <f t="shared" si="3"/>
        <v>1</v>
      </c>
      <c r="H29" s="29">
        <f t="shared" si="4"/>
        <v>0</v>
      </c>
      <c r="I29" s="30">
        <f t="shared" si="5"/>
        <v>0</v>
      </c>
      <c r="J29" s="31">
        <v>1</v>
      </c>
      <c r="K29" s="32">
        <f t="shared" si="6"/>
        <v>0</v>
      </c>
      <c r="L29" s="37">
        <v>400</v>
      </c>
      <c r="M29" s="37">
        <f t="shared" si="7"/>
        <v>400</v>
      </c>
      <c r="N29" s="33">
        <f t="shared" si="0"/>
        <v>1</v>
      </c>
      <c r="O29" s="25">
        <f t="shared" si="2"/>
        <v>27</v>
      </c>
    </row>
    <row r="30" spans="1:15" ht="12.75">
      <c r="A30" s="25">
        <v>28</v>
      </c>
      <c r="B30" s="56" t="s">
        <v>54</v>
      </c>
      <c r="C30" s="26">
        <v>0.44131944444444443</v>
      </c>
      <c r="D30" s="27">
        <f t="shared" si="1"/>
        <v>0.6079861111111111</v>
      </c>
      <c r="E30" s="27">
        <f t="shared" si="1"/>
        <v>0.6496527777777777</v>
      </c>
      <c r="F30" s="27">
        <v>0.6472222222222223</v>
      </c>
      <c r="G30" s="28">
        <f t="shared" si="3"/>
        <v>1</v>
      </c>
      <c r="H30" s="29">
        <f t="shared" si="4"/>
        <v>0</v>
      </c>
      <c r="I30" s="30">
        <f t="shared" si="5"/>
        <v>0</v>
      </c>
      <c r="J30" s="31">
        <v>1</v>
      </c>
      <c r="K30" s="32">
        <f t="shared" si="6"/>
        <v>0</v>
      </c>
      <c r="L30" s="37">
        <v>400</v>
      </c>
      <c r="M30" s="37">
        <f t="shared" si="7"/>
        <v>400</v>
      </c>
      <c r="N30" s="33">
        <f t="shared" si="0"/>
        <v>1</v>
      </c>
      <c r="O30" s="25">
        <f t="shared" si="2"/>
        <v>28</v>
      </c>
    </row>
    <row r="31" spans="1:15" ht="12.75">
      <c r="A31" s="25">
        <v>29</v>
      </c>
      <c r="B31" s="56" t="s">
        <v>55</v>
      </c>
      <c r="C31" s="26">
        <v>0.45069444444444445</v>
      </c>
      <c r="D31" s="27">
        <f t="shared" si="1"/>
        <v>0.6173611111111111</v>
      </c>
      <c r="E31" s="27">
        <f t="shared" si="1"/>
        <v>0.6590277777777778</v>
      </c>
      <c r="F31" s="27">
        <v>0.6295138888888888</v>
      </c>
      <c r="G31" s="28">
        <f t="shared" si="3"/>
        <v>1</v>
      </c>
      <c r="H31" s="29">
        <f t="shared" si="4"/>
        <v>0</v>
      </c>
      <c r="I31" s="30">
        <f t="shared" si="5"/>
        <v>0</v>
      </c>
      <c r="J31" s="31">
        <v>1</v>
      </c>
      <c r="K31" s="32">
        <f t="shared" si="6"/>
        <v>0</v>
      </c>
      <c r="L31" s="37">
        <v>400</v>
      </c>
      <c r="M31" s="37">
        <f t="shared" si="7"/>
        <v>400</v>
      </c>
      <c r="N31" s="33">
        <f t="shared" si="0"/>
        <v>1</v>
      </c>
      <c r="O31" s="25">
        <f t="shared" si="2"/>
        <v>29</v>
      </c>
    </row>
    <row r="32" spans="1:15" ht="12.75">
      <c r="A32" s="25">
        <v>30</v>
      </c>
      <c r="B32" s="56" t="s">
        <v>56</v>
      </c>
      <c r="C32" s="26"/>
      <c r="D32" s="27">
        <f t="shared" si="1"/>
        <v>0.16666666666666666</v>
      </c>
      <c r="E32" s="27">
        <f t="shared" si="1"/>
        <v>0.20833333333333334</v>
      </c>
      <c r="F32" s="27"/>
      <c r="G32" s="28">
        <f t="shared" si="3"/>
        <v>2</v>
      </c>
      <c r="H32" s="29">
        <f t="shared" si="4"/>
        <v>0.16666666666666666</v>
      </c>
      <c r="I32" s="30">
        <f t="shared" si="5"/>
        <v>2880</v>
      </c>
      <c r="J32" s="31">
        <v>0</v>
      </c>
      <c r="K32" s="32" t="str">
        <f t="shared" si="6"/>
        <v>DNF</v>
      </c>
      <c r="L32" s="37"/>
      <c r="M32" s="37" t="str">
        <f t="shared" si="7"/>
        <v>DNF</v>
      </c>
      <c r="N32" s="33">
        <f t="shared" si="0"/>
      </c>
      <c r="O32" s="25">
        <f t="shared" si="2"/>
        <v>30</v>
      </c>
    </row>
    <row r="33" spans="1:15" ht="12.75">
      <c r="A33" s="25">
        <v>31</v>
      </c>
      <c r="B33" s="56" t="s">
        <v>57</v>
      </c>
      <c r="C33" s="26">
        <v>0.4527777777777778</v>
      </c>
      <c r="D33" s="27">
        <f t="shared" si="1"/>
        <v>0.6194444444444445</v>
      </c>
      <c r="E33" s="27">
        <f t="shared" si="1"/>
        <v>0.6611111111111111</v>
      </c>
      <c r="F33" s="27">
        <v>0.6493055555555556</v>
      </c>
      <c r="G33" s="28">
        <f t="shared" si="3"/>
        <v>1</v>
      </c>
      <c r="H33" s="29">
        <f t="shared" si="4"/>
        <v>0</v>
      </c>
      <c r="I33" s="30">
        <f t="shared" si="5"/>
        <v>0</v>
      </c>
      <c r="J33" s="31">
        <v>1</v>
      </c>
      <c r="K33" s="32">
        <f t="shared" si="6"/>
        <v>0</v>
      </c>
      <c r="L33" s="37">
        <v>200</v>
      </c>
      <c r="M33" s="37">
        <f t="shared" si="7"/>
        <v>200</v>
      </c>
      <c r="N33" s="33">
        <f t="shared" si="0"/>
        <v>18</v>
      </c>
      <c r="O33" s="25">
        <f t="shared" si="2"/>
        <v>31</v>
      </c>
    </row>
    <row r="34" spans="1:15" ht="12">
      <c r="A34" s="51"/>
      <c r="C34" s="52"/>
      <c r="D34" s="52"/>
      <c r="E34" s="52"/>
      <c r="F34" s="52"/>
      <c r="G34" s="65"/>
      <c r="H34" s="66"/>
      <c r="I34" s="67"/>
      <c r="J34" s="53"/>
      <c r="K34" s="54"/>
      <c r="L34" s="54"/>
      <c r="M34" s="54"/>
      <c r="N34" s="55"/>
      <c r="O34" s="51"/>
    </row>
    <row r="35" spans="1:15" ht="12">
      <c r="A35" s="51"/>
      <c r="C35" s="52"/>
      <c r="D35" s="52"/>
      <c r="E35" s="52"/>
      <c r="F35" s="52"/>
      <c r="G35" s="65"/>
      <c r="H35" s="66"/>
      <c r="I35" s="67"/>
      <c r="J35" s="53"/>
      <c r="K35" s="54"/>
      <c r="L35" s="54"/>
      <c r="M35" s="54"/>
      <c r="N35" s="55"/>
      <c r="O35" s="51"/>
    </row>
    <row r="36" spans="1:15" ht="12">
      <c r="A36" s="51"/>
      <c r="C36" s="52"/>
      <c r="D36" s="52"/>
      <c r="E36" s="52"/>
      <c r="F36" s="52"/>
      <c r="G36" s="65"/>
      <c r="H36" s="66"/>
      <c r="I36" s="67"/>
      <c r="J36" s="53"/>
      <c r="K36" s="54"/>
      <c r="L36" s="54"/>
      <c r="M36" s="54"/>
      <c r="N36" s="55"/>
      <c r="O36" s="51"/>
    </row>
    <row r="37" spans="1:15" ht="12">
      <c r="A37" s="51"/>
      <c r="C37" s="52"/>
      <c r="D37" s="52"/>
      <c r="E37" s="52"/>
      <c r="F37" s="52"/>
      <c r="G37" s="65"/>
      <c r="H37" s="66"/>
      <c r="I37" s="67"/>
      <c r="J37" s="53"/>
      <c r="K37" s="54"/>
      <c r="L37" s="54"/>
      <c r="M37" s="54"/>
      <c r="N37" s="55"/>
      <c r="O37" s="51"/>
    </row>
    <row r="38" spans="1:15" ht="12">
      <c r="A38" s="51"/>
      <c r="C38" s="52"/>
      <c r="D38" s="52"/>
      <c r="E38" s="52"/>
      <c r="F38" s="52"/>
      <c r="G38" s="65"/>
      <c r="H38" s="66"/>
      <c r="I38" s="67"/>
      <c r="J38" s="53"/>
      <c r="K38" s="54"/>
      <c r="L38" s="54"/>
      <c r="M38" s="54"/>
      <c r="N38" s="55"/>
      <c r="O38" s="51"/>
    </row>
    <row r="39" spans="1:15" ht="12">
      <c r="A39" s="51"/>
      <c r="C39" s="52"/>
      <c r="D39" s="52"/>
      <c r="E39" s="52"/>
      <c r="F39" s="52"/>
      <c r="G39" s="65"/>
      <c r="H39" s="66"/>
      <c r="I39" s="67"/>
      <c r="J39" s="53"/>
      <c r="K39" s="54"/>
      <c r="L39" s="54"/>
      <c r="M39" s="54"/>
      <c r="N39" s="55"/>
      <c r="O39" s="51"/>
    </row>
    <row r="40" spans="1:15" ht="12">
      <c r="A40" s="51"/>
      <c r="C40" s="52"/>
      <c r="D40" s="52"/>
      <c r="E40" s="52"/>
      <c r="F40" s="52"/>
      <c r="G40" s="65"/>
      <c r="H40" s="66"/>
      <c r="I40" s="67"/>
      <c r="J40" s="53"/>
      <c r="K40" s="54"/>
      <c r="L40" s="54"/>
      <c r="M40" s="54"/>
      <c r="N40" s="55"/>
      <c r="O40" s="51"/>
    </row>
    <row r="41" spans="1:15" ht="12">
      <c r="A41" s="51"/>
      <c r="C41" s="52"/>
      <c r="D41" s="52"/>
      <c r="E41" s="52"/>
      <c r="F41" s="52"/>
      <c r="G41" s="65"/>
      <c r="H41" s="66"/>
      <c r="I41" s="67"/>
      <c r="J41" s="53"/>
      <c r="K41" s="54"/>
      <c r="L41" s="54"/>
      <c r="M41" s="54"/>
      <c r="N41" s="55"/>
      <c r="O41" s="51"/>
    </row>
    <row r="42" spans="1:15" ht="12">
      <c r="A42" s="51"/>
      <c r="C42" s="52"/>
      <c r="D42" s="52"/>
      <c r="E42" s="52"/>
      <c r="F42" s="52"/>
      <c r="G42" s="65"/>
      <c r="H42" s="66"/>
      <c r="I42" s="67"/>
      <c r="J42" s="53"/>
      <c r="K42" s="54"/>
      <c r="L42" s="54"/>
      <c r="M42" s="54"/>
      <c r="N42" s="55"/>
      <c r="O42" s="51"/>
    </row>
    <row r="43" spans="1:15" ht="12">
      <c r="A43" s="51"/>
      <c r="C43" s="52"/>
      <c r="D43" s="52"/>
      <c r="E43" s="52"/>
      <c r="F43" s="52"/>
      <c r="G43" s="65"/>
      <c r="H43" s="66"/>
      <c r="I43" s="67"/>
      <c r="J43" s="53"/>
      <c r="K43" s="54"/>
      <c r="L43" s="54"/>
      <c r="M43" s="54"/>
      <c r="N43" s="55"/>
      <c r="O43" s="51"/>
    </row>
    <row r="44" spans="1:15" ht="12">
      <c r="A44" s="51"/>
      <c r="C44" s="52"/>
      <c r="D44" s="52"/>
      <c r="E44" s="52"/>
      <c r="F44" s="52"/>
      <c r="G44" s="65"/>
      <c r="H44" s="66"/>
      <c r="I44" s="67"/>
      <c r="J44" s="53"/>
      <c r="K44" s="54"/>
      <c r="L44" s="54"/>
      <c r="M44" s="54"/>
      <c r="N44" s="55"/>
      <c r="O44" s="51"/>
    </row>
    <row r="45" spans="1:15" ht="12">
      <c r="A45" s="51"/>
      <c r="C45" s="52"/>
      <c r="D45" s="52"/>
      <c r="E45" s="52"/>
      <c r="F45" s="52"/>
      <c r="G45" s="65"/>
      <c r="H45" s="66"/>
      <c r="I45" s="67"/>
      <c r="J45" s="53"/>
      <c r="K45" s="54"/>
      <c r="L45" s="54"/>
      <c r="M45" s="54"/>
      <c r="N45" s="55"/>
      <c r="O45" s="51"/>
    </row>
    <row r="46" spans="1:15" ht="12">
      <c r="A46" s="51"/>
      <c r="C46" s="52"/>
      <c r="D46" s="52"/>
      <c r="E46" s="52"/>
      <c r="F46" s="52"/>
      <c r="G46" s="65"/>
      <c r="H46" s="66"/>
      <c r="I46" s="67"/>
      <c r="J46" s="53"/>
      <c r="K46" s="54"/>
      <c r="L46" s="54"/>
      <c r="M46" s="54"/>
      <c r="N46" s="55"/>
      <c r="O46" s="51"/>
    </row>
    <row r="47" spans="1:15" ht="12">
      <c r="A47" s="51"/>
      <c r="C47" s="52"/>
      <c r="D47" s="52"/>
      <c r="E47" s="52"/>
      <c r="F47" s="52"/>
      <c r="G47" s="65"/>
      <c r="H47" s="66"/>
      <c r="I47" s="67"/>
      <c r="J47" s="53"/>
      <c r="K47" s="54"/>
      <c r="L47" s="54"/>
      <c r="M47" s="54"/>
      <c r="N47" s="55"/>
      <c r="O47" s="51"/>
    </row>
    <row r="48" spans="1:15" ht="12">
      <c r="A48" s="51"/>
      <c r="C48" s="52"/>
      <c r="D48" s="52"/>
      <c r="E48" s="52"/>
      <c r="F48" s="52"/>
      <c r="G48" s="65"/>
      <c r="H48" s="66"/>
      <c r="I48" s="67"/>
      <c r="J48" s="53"/>
      <c r="K48" s="54"/>
      <c r="L48" s="54"/>
      <c r="M48" s="54"/>
      <c r="N48" s="55"/>
      <c r="O48" s="51"/>
    </row>
    <row r="49" spans="1:15" ht="12">
      <c r="A49" s="51"/>
      <c r="C49" s="52"/>
      <c r="D49" s="52"/>
      <c r="E49" s="52"/>
      <c r="F49" s="52"/>
      <c r="G49" s="65"/>
      <c r="H49" s="66"/>
      <c r="I49" s="67"/>
      <c r="J49" s="53"/>
      <c r="K49" s="54"/>
      <c r="L49" s="54"/>
      <c r="M49" s="54"/>
      <c r="N49" s="55"/>
      <c r="O49" s="51"/>
    </row>
    <row r="50" spans="1:15" ht="12">
      <c r="A50" s="51"/>
      <c r="C50" s="52"/>
      <c r="D50" s="52"/>
      <c r="E50" s="52"/>
      <c r="F50" s="52"/>
      <c r="G50" s="65"/>
      <c r="H50" s="66"/>
      <c r="I50" s="67"/>
      <c r="J50" s="53"/>
      <c r="K50" s="54"/>
      <c r="L50" s="54"/>
      <c r="M50" s="54"/>
      <c r="N50" s="55"/>
      <c r="O50" s="51"/>
    </row>
    <row r="51" spans="1:15" ht="12">
      <c r="A51" s="51"/>
      <c r="C51" s="52"/>
      <c r="D51" s="52"/>
      <c r="E51" s="52"/>
      <c r="F51" s="52"/>
      <c r="G51" s="65"/>
      <c r="H51" s="66"/>
      <c r="I51" s="67"/>
      <c r="J51" s="53"/>
      <c r="K51" s="54"/>
      <c r="L51" s="54"/>
      <c r="M51" s="54"/>
      <c r="N51" s="55"/>
      <c r="O51" s="51"/>
    </row>
    <row r="52" spans="1:15" ht="12">
      <c r="A52" s="51"/>
      <c r="C52" s="52"/>
      <c r="D52" s="52"/>
      <c r="E52" s="52"/>
      <c r="F52" s="52"/>
      <c r="G52" s="65"/>
      <c r="H52" s="66"/>
      <c r="I52" s="67"/>
      <c r="J52" s="53"/>
      <c r="K52" s="54"/>
      <c r="L52" s="54"/>
      <c r="M52" s="54"/>
      <c r="N52" s="55"/>
      <c r="O52" s="51"/>
    </row>
  </sheetData>
  <printOptions/>
  <pageMargins left="0.75" right="0.75" top="1" bottom="1" header="0.5" footer="0.5"/>
  <pageSetup fitToHeight="1" fitToWidth="1"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workbookViewId="0" topLeftCell="A1">
      <pane ySplit="2" topLeftCell="BM3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3.28125" style="69" bestFit="1" customWidth="1"/>
    <col min="2" max="2" width="27.140625" style="69" bestFit="1" customWidth="1"/>
    <col min="3" max="3" width="10.28125" style="69" bestFit="1" customWidth="1"/>
    <col min="4" max="4" width="11.140625" style="69" bestFit="1" customWidth="1"/>
    <col min="5" max="5" width="11.28125" style="69" bestFit="1" customWidth="1"/>
    <col min="6" max="6" width="6.421875" style="69" bestFit="1" customWidth="1"/>
    <col min="7" max="7" width="11.140625" style="69" bestFit="1" customWidth="1"/>
    <col min="8" max="8" width="7.28125" style="69" bestFit="1" customWidth="1"/>
    <col min="9" max="9" width="11.140625" style="69" bestFit="1" customWidth="1"/>
    <col min="10" max="10" width="11.28125" style="69" bestFit="1" customWidth="1"/>
    <col min="11" max="11" width="6.421875" style="69" bestFit="1" customWidth="1"/>
    <col min="12" max="12" width="11.140625" style="69" bestFit="1" customWidth="1"/>
    <col min="13" max="13" width="7.28125" style="69" bestFit="1" customWidth="1"/>
    <col min="14" max="14" width="11.140625" style="69" bestFit="1" customWidth="1"/>
    <col min="15" max="15" width="11.28125" style="69" bestFit="1" customWidth="1"/>
    <col min="16" max="16" width="6.421875" style="69" bestFit="1" customWidth="1"/>
    <col min="17" max="17" width="11.140625" style="69" bestFit="1" customWidth="1"/>
    <col min="18" max="18" width="7.28125" style="69" bestFit="1" customWidth="1"/>
    <col min="19" max="20" width="10.28125" style="69" bestFit="1" customWidth="1"/>
    <col min="21" max="21" width="6.421875" style="69" bestFit="1" customWidth="1"/>
    <col min="22" max="22" width="11.140625" style="69" bestFit="1" customWidth="1"/>
    <col min="23" max="23" width="7.28125" style="69" bestFit="1" customWidth="1"/>
    <col min="24" max="25" width="10.28125" style="69" bestFit="1" customWidth="1"/>
    <col min="26" max="26" width="6.421875" style="69" bestFit="1" customWidth="1"/>
    <col min="27" max="27" width="11.140625" style="69" bestFit="1" customWidth="1"/>
    <col min="28" max="28" width="7.28125" style="69" bestFit="1" customWidth="1"/>
    <col min="29" max="29" width="5.8515625" style="51" bestFit="1" customWidth="1"/>
    <col min="30" max="31" width="7.7109375" style="70" bestFit="1" customWidth="1"/>
    <col min="32" max="32" width="5.8515625" style="55" bestFit="1" customWidth="1"/>
    <col min="33" max="33" width="3.28125" style="51" bestFit="1" customWidth="1"/>
    <col min="34" max="16384" width="9.140625" style="69" customWidth="1"/>
  </cols>
  <sheetData>
    <row r="1" spans="1:33" s="71" customFormat="1" ht="12">
      <c r="A1" s="8"/>
      <c r="B1" s="76"/>
      <c r="C1" s="8" t="s">
        <v>1</v>
      </c>
      <c r="D1" s="9" t="s">
        <v>2</v>
      </c>
      <c r="E1" s="10">
        <v>0.014131944444444445</v>
      </c>
      <c r="F1" s="9"/>
      <c r="G1" s="9"/>
      <c r="H1" s="11"/>
      <c r="I1" s="9" t="s">
        <v>9</v>
      </c>
      <c r="J1" s="10">
        <v>0.018506944444444444</v>
      </c>
      <c r="K1" s="9"/>
      <c r="L1" s="9"/>
      <c r="M1" s="11"/>
      <c r="N1" s="9" t="s">
        <v>10</v>
      </c>
      <c r="O1" s="10">
        <v>0.03409722222222222</v>
      </c>
      <c r="P1" s="9"/>
      <c r="Q1" s="9"/>
      <c r="R1" s="11"/>
      <c r="S1" s="9" t="s">
        <v>11</v>
      </c>
      <c r="T1" s="10">
        <v>0.04545138888888889</v>
      </c>
      <c r="U1" s="9"/>
      <c r="V1" s="9"/>
      <c r="W1" s="11"/>
      <c r="X1" s="9" t="s">
        <v>12</v>
      </c>
      <c r="Y1" s="10">
        <v>0.052083333333333336</v>
      </c>
      <c r="Z1" s="9"/>
      <c r="AA1" s="9"/>
      <c r="AB1" s="11"/>
      <c r="AC1" s="12"/>
      <c r="AD1" s="13" t="s">
        <v>13</v>
      </c>
      <c r="AE1" s="34" t="s">
        <v>13</v>
      </c>
      <c r="AF1" s="14" t="s">
        <v>14</v>
      </c>
      <c r="AG1" s="12"/>
    </row>
    <row r="2" spans="1:33" s="72" customFormat="1" ht="21" thickBot="1">
      <c r="A2" s="1" t="s">
        <v>0</v>
      </c>
      <c r="B2" s="39" t="s">
        <v>26</v>
      </c>
      <c r="C2" s="2" t="s">
        <v>6</v>
      </c>
      <c r="D2" s="3" t="s">
        <v>7</v>
      </c>
      <c r="E2" s="3" t="s">
        <v>3</v>
      </c>
      <c r="F2" s="3" t="s">
        <v>8</v>
      </c>
      <c r="G2" s="4" t="s">
        <v>4</v>
      </c>
      <c r="H2" s="5" t="s">
        <v>5</v>
      </c>
      <c r="I2" s="3" t="s">
        <v>7</v>
      </c>
      <c r="J2" s="3" t="s">
        <v>3</v>
      </c>
      <c r="K2" s="3" t="s">
        <v>8</v>
      </c>
      <c r="L2" s="4" t="s">
        <v>4</v>
      </c>
      <c r="M2" s="5" t="s">
        <v>5</v>
      </c>
      <c r="N2" s="3" t="s">
        <v>7</v>
      </c>
      <c r="O2" s="3" t="s">
        <v>3</v>
      </c>
      <c r="P2" s="3" t="s">
        <v>8</v>
      </c>
      <c r="Q2" s="4" t="s">
        <v>4</v>
      </c>
      <c r="R2" s="5" t="s">
        <v>5</v>
      </c>
      <c r="S2" s="3" t="s">
        <v>7</v>
      </c>
      <c r="T2" s="3" t="s">
        <v>3</v>
      </c>
      <c r="U2" s="3" t="s">
        <v>8</v>
      </c>
      <c r="V2" s="4" t="s">
        <v>4</v>
      </c>
      <c r="W2" s="5" t="s">
        <v>5</v>
      </c>
      <c r="X2" s="3" t="s">
        <v>7</v>
      </c>
      <c r="Y2" s="3" t="s">
        <v>3</v>
      </c>
      <c r="Z2" s="3" t="s">
        <v>8</v>
      </c>
      <c r="AA2" s="4" t="s">
        <v>4</v>
      </c>
      <c r="AB2" s="5" t="s">
        <v>5</v>
      </c>
      <c r="AC2" s="6" t="s">
        <v>15</v>
      </c>
      <c r="AD2" s="7" t="s">
        <v>5</v>
      </c>
      <c r="AE2" s="35" t="s">
        <v>17</v>
      </c>
      <c r="AF2" s="15"/>
      <c r="AG2" s="1" t="s">
        <v>0</v>
      </c>
    </row>
    <row r="3" spans="1:33" ht="12.75">
      <c r="A3" s="16">
        <v>1</v>
      </c>
      <c r="B3" s="74" t="s">
        <v>29</v>
      </c>
      <c r="C3" s="43">
        <v>0.6420138888888889</v>
      </c>
      <c r="D3" s="18">
        <f>$C3+E$1</f>
        <v>0.6561458333333333</v>
      </c>
      <c r="E3" s="45">
        <v>0.6495949074074074</v>
      </c>
      <c r="F3" s="19">
        <f>IF(E3&gt;=D3,1,2)</f>
        <v>2</v>
      </c>
      <c r="G3" s="20">
        <f>IF(E3&gt;D3,E3-D3,D3-E3)</f>
        <v>0.006550925925925877</v>
      </c>
      <c r="H3" s="21">
        <f>(HOUR(G3)*360+MINUTE(G3)*60+SECOND(G3))*F3</f>
        <v>1132</v>
      </c>
      <c r="I3" s="18">
        <f aca="true" t="shared" si="0" ref="I3:I33">$C3+J$1</f>
        <v>0.6605208333333333</v>
      </c>
      <c r="J3" s="18">
        <v>0.6530902777777777</v>
      </c>
      <c r="K3" s="19">
        <f>IF(J3&gt;=I3,1,2)</f>
        <v>2</v>
      </c>
      <c r="L3" s="20">
        <f aca="true" t="shared" si="1" ref="L3:L18">IF(J3&gt;I3,J3-I3,I3-J3)</f>
        <v>0.007430555555555607</v>
      </c>
      <c r="M3" s="21">
        <f>(HOUR(L3)*360+MINUTE(L3)*60+SECOND(L3))*K3</f>
        <v>1284</v>
      </c>
      <c r="N3" s="18">
        <f aca="true" t="shared" si="2" ref="N3:N33">$C3+O$1</f>
        <v>0.6761111111111111</v>
      </c>
      <c r="O3" s="18">
        <v>0.670798611111111</v>
      </c>
      <c r="P3" s="19">
        <f>IF(O3&gt;=N3,1,2)</f>
        <v>2</v>
      </c>
      <c r="Q3" s="20">
        <f aca="true" t="shared" si="3" ref="Q3:Q18">IF(O3&gt;N3,O3-N3,N3-O3)</f>
        <v>0.005312500000000053</v>
      </c>
      <c r="R3" s="21">
        <f>(HOUR(Q3)*360+MINUTE(Q3)*60+SECOND(Q3))*P3</f>
        <v>918</v>
      </c>
      <c r="S3" s="18">
        <f aca="true" t="shared" si="4" ref="S3:S33">$C3+T$1</f>
        <v>0.6874652777777778</v>
      </c>
      <c r="T3" s="18">
        <v>0.6796064814814815</v>
      </c>
      <c r="U3" s="19">
        <f>IF(T3&gt;=S3,1,2)</f>
        <v>2</v>
      </c>
      <c r="V3" s="20">
        <f aca="true" t="shared" si="5" ref="V3:V18">IF(T3&gt;S3,T3-S3,S3-T3)</f>
        <v>0.007858796296296267</v>
      </c>
      <c r="W3" s="21">
        <f>(HOUR(V3)*360+MINUTE(V3)*60+SECOND(V3))*U3</f>
        <v>1358</v>
      </c>
      <c r="X3" s="18">
        <f aca="true" t="shared" si="6" ref="X3:X33">$C3+Y$1</f>
        <v>0.6940972222222223</v>
      </c>
      <c r="Y3" s="18">
        <v>0.6940972222222223</v>
      </c>
      <c r="Z3" s="19">
        <f>IF(Y3&gt;=X3,1,2)</f>
        <v>1</v>
      </c>
      <c r="AA3" s="20">
        <f aca="true" t="shared" si="7" ref="AA3:AA18">IF(Y3&gt;X3,Y3-X3,X3-Y3)</f>
        <v>0</v>
      </c>
      <c r="AB3" s="21">
        <f aca="true" t="shared" si="8" ref="AB3:AB33">(HOUR(AA3)*360+MINUTE(AA3)*60+SECOND(AA3))*Z3</f>
        <v>0</v>
      </c>
      <c r="AC3" s="31">
        <v>1</v>
      </c>
      <c r="AD3" s="23">
        <f aca="true" t="shared" si="9" ref="AD3:AD33">IF(AC3=1,H3+M3+R3+W3+AB3,"DNF")</f>
        <v>4692</v>
      </c>
      <c r="AE3" s="36">
        <f>IF(AC3&gt;0,1000-AD3,"DNF")</f>
        <v>-3692</v>
      </c>
      <c r="AF3" s="24">
        <f>IF(AC3&gt;0,RANK(AE3,AE$3:AE$52,0),"")</f>
        <v>16</v>
      </c>
      <c r="AG3" s="16">
        <f>A3</f>
        <v>1</v>
      </c>
    </row>
    <row r="4" spans="1:33" ht="12.75">
      <c r="A4" s="25">
        <v>2</v>
      </c>
      <c r="B4" s="56" t="s">
        <v>28</v>
      </c>
      <c r="C4" s="44">
        <v>0.6684027777777778</v>
      </c>
      <c r="D4" s="27">
        <f aca="true" t="shared" si="10" ref="D4:D33">$C4+E$1</f>
        <v>0.6825347222222222</v>
      </c>
      <c r="E4" s="46">
        <v>0.6854166666666667</v>
      </c>
      <c r="F4" s="28">
        <f>IF(E4&gt;=D4,1,2)</f>
        <v>1</v>
      </c>
      <c r="G4" s="29">
        <f>IF(E4&gt;D4,E4-D4,D4-E4)</f>
        <v>0.002881944444444451</v>
      </c>
      <c r="H4" s="30">
        <f>(HOUR(G4)*360+MINUTE(G4)*60+SECOND(G4))*F4</f>
        <v>249</v>
      </c>
      <c r="I4" s="27">
        <f t="shared" si="0"/>
        <v>0.6869097222222222</v>
      </c>
      <c r="J4" s="27">
        <v>0.6896875</v>
      </c>
      <c r="K4" s="28">
        <f aca="true" t="shared" si="11" ref="K4:K19">IF(J4&gt;=I4,1,2)</f>
        <v>1</v>
      </c>
      <c r="L4" s="29">
        <f t="shared" si="1"/>
        <v>0.002777777777777768</v>
      </c>
      <c r="M4" s="30">
        <f aca="true" t="shared" si="12" ref="M4:M19">(HOUR(L4)*360+MINUTE(L4)*60+SECOND(L4))*K4</f>
        <v>240</v>
      </c>
      <c r="N4" s="27">
        <f t="shared" si="2"/>
        <v>0.7025</v>
      </c>
      <c r="O4" s="27">
        <v>0.706087962962963</v>
      </c>
      <c r="P4" s="28">
        <f aca="true" t="shared" si="13" ref="P4:P19">IF(O4&gt;=N4,1,2)</f>
        <v>1</v>
      </c>
      <c r="Q4" s="29">
        <f t="shared" si="3"/>
        <v>0.0035879629629629317</v>
      </c>
      <c r="R4" s="30">
        <f aca="true" t="shared" si="14" ref="R4:R19">(HOUR(Q4)*360+MINUTE(Q4)*60+SECOND(Q4))*P4</f>
        <v>310</v>
      </c>
      <c r="S4" s="27">
        <f t="shared" si="4"/>
        <v>0.7138541666666667</v>
      </c>
      <c r="T4" s="27">
        <v>0.7179745370370371</v>
      </c>
      <c r="U4" s="28">
        <f aca="true" t="shared" si="15" ref="U4:U19">IF(T4&gt;=S4,1,2)</f>
        <v>1</v>
      </c>
      <c r="V4" s="29">
        <f t="shared" si="5"/>
        <v>0.004120370370370385</v>
      </c>
      <c r="W4" s="30">
        <f aca="true" t="shared" si="16" ref="W4:W19">(HOUR(V4)*360+MINUTE(V4)*60+SECOND(V4))*U4</f>
        <v>356</v>
      </c>
      <c r="X4" s="27">
        <f t="shared" si="6"/>
        <v>0.7204861111111112</v>
      </c>
      <c r="Y4" s="27">
        <v>0.7204861111111112</v>
      </c>
      <c r="Z4" s="28">
        <f aca="true" t="shared" si="17" ref="Z4:Z19">IF(Y4&gt;=X4,1,2)</f>
        <v>1</v>
      </c>
      <c r="AA4" s="29">
        <f t="shared" si="7"/>
        <v>0</v>
      </c>
      <c r="AB4" s="30">
        <f t="shared" si="8"/>
        <v>0</v>
      </c>
      <c r="AC4" s="31">
        <v>1</v>
      </c>
      <c r="AD4" s="32">
        <f t="shared" si="9"/>
        <v>1155</v>
      </c>
      <c r="AE4" s="37">
        <f>IF(AC4&gt;0,1000-AD4,"DNF")</f>
        <v>-155</v>
      </c>
      <c r="AF4" s="33">
        <f>IF(AC4&gt;0,RANK(AE4,AE$3:AE$52,0),"")</f>
        <v>9</v>
      </c>
      <c r="AG4" s="25">
        <f aca="true" t="shared" si="18" ref="AG4:AG33">A4</f>
        <v>2</v>
      </c>
    </row>
    <row r="5" spans="1:33" ht="12.75">
      <c r="A5" s="25">
        <v>3</v>
      </c>
      <c r="B5" s="56" t="s">
        <v>27</v>
      </c>
      <c r="C5" s="44">
        <v>0.6489583333333333</v>
      </c>
      <c r="D5" s="27">
        <f t="shared" si="10"/>
        <v>0.6630902777777777</v>
      </c>
      <c r="E5" s="46">
        <v>0.6660300925925926</v>
      </c>
      <c r="F5" s="28">
        <f aca="true" t="shared" si="19" ref="F5:F33">IF(E5&gt;=D5,1,2)</f>
        <v>1</v>
      </c>
      <c r="G5" s="29">
        <f aca="true" t="shared" si="20" ref="G5:G33">IF(E5&gt;D5,E5-D5,D5-E5)</f>
        <v>0.0029398148148148673</v>
      </c>
      <c r="H5" s="30">
        <f aca="true" t="shared" si="21" ref="H5:H33">(HOUR(G5)*360+MINUTE(G5)*60+SECOND(G5))*F5</f>
        <v>254</v>
      </c>
      <c r="I5" s="27">
        <f t="shared" si="0"/>
        <v>0.6674652777777778</v>
      </c>
      <c r="J5" s="27">
        <v>0.6709953703703704</v>
      </c>
      <c r="K5" s="28">
        <f t="shared" si="11"/>
        <v>1</v>
      </c>
      <c r="L5" s="29">
        <f t="shared" si="1"/>
        <v>0.0035300925925926263</v>
      </c>
      <c r="M5" s="30">
        <f t="shared" si="12"/>
        <v>305</v>
      </c>
      <c r="N5" s="27">
        <f t="shared" si="2"/>
        <v>0.6830555555555555</v>
      </c>
      <c r="O5" s="27">
        <v>0.6865972222222222</v>
      </c>
      <c r="P5" s="28">
        <f t="shared" si="13"/>
        <v>1</v>
      </c>
      <c r="Q5" s="29">
        <f t="shared" si="3"/>
        <v>0.003541666666666665</v>
      </c>
      <c r="R5" s="30">
        <f t="shared" si="14"/>
        <v>306</v>
      </c>
      <c r="S5" s="27">
        <f t="shared" si="4"/>
        <v>0.6944097222222222</v>
      </c>
      <c r="T5" s="27">
        <v>0.6971064814814815</v>
      </c>
      <c r="U5" s="28">
        <f t="shared" si="15"/>
        <v>1</v>
      </c>
      <c r="V5" s="29">
        <f t="shared" si="5"/>
        <v>0.0026967592592592737</v>
      </c>
      <c r="W5" s="30">
        <f t="shared" si="16"/>
        <v>233</v>
      </c>
      <c r="X5" s="27">
        <f t="shared" si="6"/>
        <v>0.7010416666666667</v>
      </c>
      <c r="Y5" s="27">
        <v>0.7010416666666667</v>
      </c>
      <c r="Z5" s="28">
        <f t="shared" si="17"/>
        <v>1</v>
      </c>
      <c r="AA5" s="29">
        <f t="shared" si="7"/>
        <v>0</v>
      </c>
      <c r="AB5" s="30">
        <f t="shared" si="8"/>
        <v>0</v>
      </c>
      <c r="AC5" s="31">
        <v>1</v>
      </c>
      <c r="AD5" s="32">
        <f t="shared" si="9"/>
        <v>1098</v>
      </c>
      <c r="AE5" s="37">
        <f aca="true" t="shared" si="22" ref="AE5:AE33">IF(AC5&gt;0,1000-AD5,"DNF")</f>
        <v>-98</v>
      </c>
      <c r="AF5" s="33">
        <f aca="true" t="shared" si="23" ref="AF5:AF33">IF(AC5&gt;0,RANK(AE5,AE$3:AE$52,0),"")</f>
        <v>8</v>
      </c>
      <c r="AG5" s="25">
        <f t="shared" si="18"/>
        <v>3</v>
      </c>
    </row>
    <row r="6" spans="1:33" ht="12.75">
      <c r="A6" s="25">
        <v>4</v>
      </c>
      <c r="B6" s="56" t="s">
        <v>30</v>
      </c>
      <c r="C6" s="44">
        <v>0.6652777777777777</v>
      </c>
      <c r="D6" s="27">
        <f t="shared" si="10"/>
        <v>0.6794097222222222</v>
      </c>
      <c r="E6" s="46">
        <v>0.6839930555555555</v>
      </c>
      <c r="F6" s="28">
        <f t="shared" si="19"/>
        <v>1</v>
      </c>
      <c r="G6" s="29">
        <f t="shared" si="20"/>
        <v>0.004583333333333273</v>
      </c>
      <c r="H6" s="30">
        <f t="shared" si="21"/>
        <v>396</v>
      </c>
      <c r="I6" s="27">
        <f t="shared" si="0"/>
        <v>0.6837847222222222</v>
      </c>
      <c r="J6" s="27">
        <v>0.6947337962962963</v>
      </c>
      <c r="K6" s="28">
        <f t="shared" si="11"/>
        <v>1</v>
      </c>
      <c r="L6" s="29">
        <f t="shared" si="1"/>
        <v>0.010949074074074083</v>
      </c>
      <c r="M6" s="30">
        <f t="shared" si="12"/>
        <v>946</v>
      </c>
      <c r="N6" s="27">
        <f t="shared" si="2"/>
        <v>0.699375</v>
      </c>
      <c r="O6" s="27">
        <v>0.7000578703703703</v>
      </c>
      <c r="P6" s="28">
        <f t="shared" si="13"/>
        <v>1</v>
      </c>
      <c r="Q6" s="29">
        <f t="shared" si="3"/>
        <v>0.0006828703703702921</v>
      </c>
      <c r="R6" s="30">
        <f t="shared" si="14"/>
        <v>59</v>
      </c>
      <c r="S6" s="27">
        <f t="shared" si="4"/>
        <v>0.7107291666666666</v>
      </c>
      <c r="T6" s="27">
        <v>0.7123032407407407</v>
      </c>
      <c r="U6" s="28">
        <f t="shared" si="15"/>
        <v>1</v>
      </c>
      <c r="V6" s="29">
        <f t="shared" si="5"/>
        <v>0.001574074074074061</v>
      </c>
      <c r="W6" s="30">
        <f t="shared" si="16"/>
        <v>136</v>
      </c>
      <c r="X6" s="27">
        <f t="shared" si="6"/>
        <v>0.7173611111111111</v>
      </c>
      <c r="Y6" s="27">
        <v>0.7173611111111111</v>
      </c>
      <c r="Z6" s="28">
        <f t="shared" si="17"/>
        <v>1</v>
      </c>
      <c r="AA6" s="29">
        <f t="shared" si="7"/>
        <v>0</v>
      </c>
      <c r="AB6" s="30">
        <f t="shared" si="8"/>
        <v>0</v>
      </c>
      <c r="AC6" s="31">
        <v>1</v>
      </c>
      <c r="AD6" s="32">
        <f t="shared" si="9"/>
        <v>1537</v>
      </c>
      <c r="AE6" s="37">
        <f t="shared" si="22"/>
        <v>-537</v>
      </c>
      <c r="AF6" s="33">
        <f t="shared" si="23"/>
        <v>10</v>
      </c>
      <c r="AG6" s="25">
        <f t="shared" si="18"/>
        <v>4</v>
      </c>
    </row>
    <row r="7" spans="1:33" ht="12.75">
      <c r="A7" s="25">
        <v>5</v>
      </c>
      <c r="B7" s="56" t="s">
        <v>31</v>
      </c>
      <c r="C7" s="44">
        <v>0.6822916666666666</v>
      </c>
      <c r="D7" s="27">
        <f t="shared" si="10"/>
        <v>0.6964236111111111</v>
      </c>
      <c r="E7" s="46">
        <v>0.7016782407407408</v>
      </c>
      <c r="F7" s="28">
        <f t="shared" si="19"/>
        <v>1</v>
      </c>
      <c r="G7" s="29">
        <f t="shared" si="20"/>
        <v>0.005254629629629748</v>
      </c>
      <c r="H7" s="30">
        <f t="shared" si="21"/>
        <v>454</v>
      </c>
      <c r="I7" s="27">
        <f t="shared" si="0"/>
        <v>0.7007986111111111</v>
      </c>
      <c r="J7" s="27">
        <v>0.7053935185185186</v>
      </c>
      <c r="K7" s="28">
        <f t="shared" si="11"/>
        <v>1</v>
      </c>
      <c r="L7" s="29">
        <f t="shared" si="1"/>
        <v>0.0045949074074075336</v>
      </c>
      <c r="M7" s="30">
        <f t="shared" si="12"/>
        <v>397</v>
      </c>
      <c r="N7" s="27">
        <f t="shared" si="2"/>
        <v>0.7163888888888889</v>
      </c>
      <c r="O7" s="27">
        <v>0.7212037037037037</v>
      </c>
      <c r="P7" s="28">
        <f t="shared" si="13"/>
        <v>1</v>
      </c>
      <c r="Q7" s="29">
        <f t="shared" si="3"/>
        <v>0.004814814814814827</v>
      </c>
      <c r="R7" s="30">
        <f t="shared" si="14"/>
        <v>416</v>
      </c>
      <c r="S7" s="27">
        <f t="shared" si="4"/>
        <v>0.7277430555555555</v>
      </c>
      <c r="T7" s="27">
        <v>0.7331018518518518</v>
      </c>
      <c r="U7" s="28">
        <f t="shared" si="15"/>
        <v>1</v>
      </c>
      <c r="V7" s="29">
        <f t="shared" si="5"/>
        <v>0.00535879629629632</v>
      </c>
      <c r="W7" s="30">
        <f t="shared" si="16"/>
        <v>463</v>
      </c>
      <c r="X7" s="27">
        <f t="shared" si="6"/>
        <v>0.734375</v>
      </c>
      <c r="Y7" s="27">
        <v>0.734375</v>
      </c>
      <c r="Z7" s="28">
        <f t="shared" si="17"/>
        <v>1</v>
      </c>
      <c r="AA7" s="29">
        <f t="shared" si="7"/>
        <v>0</v>
      </c>
      <c r="AB7" s="30">
        <f t="shared" si="8"/>
        <v>0</v>
      </c>
      <c r="AC7" s="31">
        <v>1</v>
      </c>
      <c r="AD7" s="32">
        <f t="shared" si="9"/>
        <v>1730</v>
      </c>
      <c r="AE7" s="37">
        <f t="shared" si="22"/>
        <v>-730</v>
      </c>
      <c r="AF7" s="33">
        <f t="shared" si="23"/>
        <v>12</v>
      </c>
      <c r="AG7" s="25">
        <f t="shared" si="18"/>
        <v>5</v>
      </c>
    </row>
    <row r="8" spans="1:33" ht="12.75">
      <c r="A8" s="25">
        <v>6</v>
      </c>
      <c r="B8" s="56" t="s">
        <v>32</v>
      </c>
      <c r="C8" s="44">
        <v>0.703125</v>
      </c>
      <c r="D8" s="27">
        <f t="shared" si="10"/>
        <v>0.7172569444444444</v>
      </c>
      <c r="E8" s="46">
        <v>0.7158564814814815</v>
      </c>
      <c r="F8" s="28">
        <f t="shared" si="19"/>
        <v>2</v>
      </c>
      <c r="G8" s="29">
        <f t="shared" si="20"/>
        <v>0.0014004629629629228</v>
      </c>
      <c r="H8" s="30">
        <f t="shared" si="21"/>
        <v>242</v>
      </c>
      <c r="I8" s="27">
        <f t="shared" si="0"/>
        <v>0.7216319444444445</v>
      </c>
      <c r="J8" s="27">
        <v>0.7171180555555555</v>
      </c>
      <c r="K8" s="28">
        <f t="shared" si="11"/>
        <v>2</v>
      </c>
      <c r="L8" s="29">
        <f t="shared" si="1"/>
        <v>0.004513888888888928</v>
      </c>
      <c r="M8" s="30">
        <f t="shared" si="12"/>
        <v>780</v>
      </c>
      <c r="N8" s="27">
        <f t="shared" si="2"/>
        <v>0.7372222222222222</v>
      </c>
      <c r="O8" s="27"/>
      <c r="P8" s="28">
        <f t="shared" si="13"/>
        <v>2</v>
      </c>
      <c r="Q8" s="29">
        <f t="shared" si="3"/>
        <v>0.7372222222222222</v>
      </c>
      <c r="R8" s="30">
        <f t="shared" si="14"/>
        <v>17232</v>
      </c>
      <c r="S8" s="27">
        <f t="shared" si="4"/>
        <v>0.7485763888888889</v>
      </c>
      <c r="T8" s="27">
        <v>0.7467476851851852</v>
      </c>
      <c r="U8" s="28">
        <f t="shared" si="15"/>
        <v>2</v>
      </c>
      <c r="V8" s="29">
        <f t="shared" si="5"/>
        <v>0.0018287037037036935</v>
      </c>
      <c r="W8" s="30">
        <f t="shared" si="16"/>
        <v>316</v>
      </c>
      <c r="X8" s="27">
        <f t="shared" si="6"/>
        <v>0.7552083333333334</v>
      </c>
      <c r="Y8" s="27">
        <v>0.7552083333333334</v>
      </c>
      <c r="Z8" s="28">
        <f t="shared" si="17"/>
        <v>1</v>
      </c>
      <c r="AA8" s="29">
        <f t="shared" si="7"/>
        <v>0</v>
      </c>
      <c r="AB8" s="30">
        <f t="shared" si="8"/>
        <v>0</v>
      </c>
      <c r="AC8" s="31">
        <v>0</v>
      </c>
      <c r="AD8" s="32" t="str">
        <f t="shared" si="9"/>
        <v>DNF</v>
      </c>
      <c r="AE8" s="37" t="str">
        <f t="shared" si="22"/>
        <v>DNF</v>
      </c>
      <c r="AF8" s="33">
        <f t="shared" si="23"/>
      </c>
      <c r="AG8" s="25">
        <f t="shared" si="18"/>
        <v>6</v>
      </c>
    </row>
    <row r="9" spans="1:33" ht="12.75">
      <c r="A9" s="25">
        <v>7</v>
      </c>
      <c r="B9" s="56" t="s">
        <v>33</v>
      </c>
      <c r="C9" s="44">
        <v>0.65</v>
      </c>
      <c r="D9" s="27">
        <f t="shared" si="10"/>
        <v>0.6641319444444445</v>
      </c>
      <c r="E9" s="46">
        <v>0.6571527777777778</v>
      </c>
      <c r="F9" s="28">
        <f t="shared" si="19"/>
        <v>2</v>
      </c>
      <c r="G9" s="29">
        <f t="shared" si="20"/>
        <v>0.006979166666666647</v>
      </c>
      <c r="H9" s="30">
        <f t="shared" si="21"/>
        <v>1206</v>
      </c>
      <c r="I9" s="27">
        <f t="shared" si="0"/>
        <v>0.6685069444444445</v>
      </c>
      <c r="J9" s="27"/>
      <c r="K9" s="28">
        <f t="shared" si="11"/>
        <v>2</v>
      </c>
      <c r="L9" s="29">
        <f t="shared" si="1"/>
        <v>0.6685069444444445</v>
      </c>
      <c r="M9" s="30">
        <f t="shared" si="12"/>
        <v>11838</v>
      </c>
      <c r="N9" s="27">
        <f t="shared" si="2"/>
        <v>0.6840972222222222</v>
      </c>
      <c r="O9" s="27">
        <v>0.677488425925926</v>
      </c>
      <c r="P9" s="28">
        <f t="shared" si="13"/>
        <v>2</v>
      </c>
      <c r="Q9" s="29">
        <f t="shared" si="3"/>
        <v>0.006608796296296293</v>
      </c>
      <c r="R9" s="30">
        <f t="shared" si="14"/>
        <v>1142</v>
      </c>
      <c r="S9" s="27">
        <f t="shared" si="4"/>
        <v>0.6954513888888889</v>
      </c>
      <c r="T9" s="27">
        <v>0.695925925925926</v>
      </c>
      <c r="U9" s="28">
        <f t="shared" si="15"/>
        <v>1</v>
      </c>
      <c r="V9" s="29">
        <f t="shared" si="5"/>
        <v>0.0004745370370370372</v>
      </c>
      <c r="W9" s="30">
        <f t="shared" si="16"/>
        <v>41</v>
      </c>
      <c r="X9" s="27">
        <f t="shared" si="6"/>
        <v>0.7020833333333334</v>
      </c>
      <c r="Y9" s="27">
        <v>0.7020833333333334</v>
      </c>
      <c r="Z9" s="28">
        <f t="shared" si="17"/>
        <v>1</v>
      </c>
      <c r="AA9" s="29">
        <f t="shared" si="7"/>
        <v>0</v>
      </c>
      <c r="AB9" s="30">
        <f t="shared" si="8"/>
        <v>0</v>
      </c>
      <c r="AC9" s="31">
        <v>0</v>
      </c>
      <c r="AD9" s="32" t="str">
        <f t="shared" si="9"/>
        <v>DNF</v>
      </c>
      <c r="AE9" s="37" t="str">
        <f t="shared" si="22"/>
        <v>DNF</v>
      </c>
      <c r="AF9" s="33">
        <f t="shared" si="23"/>
      </c>
      <c r="AG9" s="25">
        <f t="shared" si="18"/>
        <v>7</v>
      </c>
    </row>
    <row r="10" spans="1:33" ht="12.75">
      <c r="A10" s="25">
        <v>8</v>
      </c>
      <c r="B10" s="56" t="s">
        <v>34</v>
      </c>
      <c r="C10" s="44">
        <v>0.6847222222222222</v>
      </c>
      <c r="D10" s="27">
        <f t="shared" si="10"/>
        <v>0.6988541666666667</v>
      </c>
      <c r="E10" s="46">
        <v>0.7214236111111111</v>
      </c>
      <c r="F10" s="28">
        <f t="shared" si="19"/>
        <v>1</v>
      </c>
      <c r="G10" s="29">
        <f t="shared" si="20"/>
        <v>0.02256944444444442</v>
      </c>
      <c r="H10" s="30">
        <f t="shared" si="21"/>
        <v>1950</v>
      </c>
      <c r="I10" s="27">
        <f t="shared" si="0"/>
        <v>0.7032291666666667</v>
      </c>
      <c r="J10" s="27">
        <v>0.7255902777777777</v>
      </c>
      <c r="K10" s="28">
        <f t="shared" si="11"/>
        <v>1</v>
      </c>
      <c r="L10" s="29">
        <f t="shared" si="1"/>
        <v>0.022361111111111054</v>
      </c>
      <c r="M10" s="30">
        <f t="shared" si="12"/>
        <v>1932</v>
      </c>
      <c r="N10" s="27">
        <f t="shared" si="2"/>
        <v>0.7188194444444445</v>
      </c>
      <c r="O10" s="27">
        <v>0.7388888888888889</v>
      </c>
      <c r="P10" s="28">
        <f t="shared" si="13"/>
        <v>1</v>
      </c>
      <c r="Q10" s="29">
        <f t="shared" si="3"/>
        <v>0.020069444444444473</v>
      </c>
      <c r="R10" s="30">
        <f t="shared" si="14"/>
        <v>1734</v>
      </c>
      <c r="S10" s="27">
        <f t="shared" si="4"/>
        <v>0.7301736111111111</v>
      </c>
      <c r="T10" s="27">
        <v>0.7134837962962962</v>
      </c>
      <c r="U10" s="28">
        <f t="shared" si="15"/>
        <v>2</v>
      </c>
      <c r="V10" s="29">
        <f t="shared" si="5"/>
        <v>0.016689814814814907</v>
      </c>
      <c r="W10" s="30">
        <f t="shared" si="16"/>
        <v>2884</v>
      </c>
      <c r="X10" s="27">
        <f t="shared" si="6"/>
        <v>0.7368055555555556</v>
      </c>
      <c r="Y10" s="27">
        <v>0.7368055555555556</v>
      </c>
      <c r="Z10" s="28">
        <f t="shared" si="17"/>
        <v>1</v>
      </c>
      <c r="AA10" s="29">
        <f t="shared" si="7"/>
        <v>0</v>
      </c>
      <c r="AB10" s="30">
        <f t="shared" si="8"/>
        <v>0</v>
      </c>
      <c r="AC10" s="31">
        <v>1</v>
      </c>
      <c r="AD10" s="32">
        <f t="shared" si="9"/>
        <v>8500</v>
      </c>
      <c r="AE10" s="37">
        <f t="shared" si="22"/>
        <v>-7500</v>
      </c>
      <c r="AF10" s="33">
        <f t="shared" si="23"/>
        <v>19</v>
      </c>
      <c r="AG10" s="25">
        <f t="shared" si="18"/>
        <v>8</v>
      </c>
    </row>
    <row r="11" spans="1:33" ht="12.75">
      <c r="A11" s="25">
        <v>9</v>
      </c>
      <c r="B11" s="56" t="s">
        <v>35</v>
      </c>
      <c r="C11" s="44">
        <v>0.6576388888888889</v>
      </c>
      <c r="D11" s="27">
        <f t="shared" si="10"/>
        <v>0.6717708333333333</v>
      </c>
      <c r="E11" s="46">
        <v>0.6727546296296296</v>
      </c>
      <c r="F11" s="28">
        <f t="shared" si="19"/>
        <v>1</v>
      </c>
      <c r="G11" s="29">
        <f t="shared" si="20"/>
        <v>0.000983796296296302</v>
      </c>
      <c r="H11" s="30">
        <f t="shared" si="21"/>
        <v>85</v>
      </c>
      <c r="I11" s="27">
        <f t="shared" si="0"/>
        <v>0.6761458333333333</v>
      </c>
      <c r="J11" s="27">
        <v>0.6770486111111111</v>
      </c>
      <c r="K11" s="28">
        <f t="shared" si="11"/>
        <v>1</v>
      </c>
      <c r="L11" s="29">
        <f t="shared" si="1"/>
        <v>0.0009027777777778079</v>
      </c>
      <c r="M11" s="30">
        <f t="shared" si="12"/>
        <v>78</v>
      </c>
      <c r="N11" s="27">
        <f t="shared" si="2"/>
        <v>0.6917361111111111</v>
      </c>
      <c r="O11" s="27">
        <v>0.692326388888889</v>
      </c>
      <c r="P11" s="28">
        <f t="shared" si="13"/>
        <v>1</v>
      </c>
      <c r="Q11" s="29">
        <f t="shared" si="3"/>
        <v>0.00059027777777787</v>
      </c>
      <c r="R11" s="30">
        <f t="shared" si="14"/>
        <v>51</v>
      </c>
      <c r="S11" s="27">
        <f t="shared" si="4"/>
        <v>0.7030902777777778</v>
      </c>
      <c r="T11" s="27">
        <v>0.7032060185185185</v>
      </c>
      <c r="U11" s="28">
        <f t="shared" si="15"/>
        <v>1</v>
      </c>
      <c r="V11" s="29">
        <f t="shared" si="5"/>
        <v>0.00011574074074072183</v>
      </c>
      <c r="W11" s="30">
        <f t="shared" si="16"/>
        <v>10</v>
      </c>
      <c r="X11" s="27">
        <f t="shared" si="6"/>
        <v>0.7097222222222223</v>
      </c>
      <c r="Y11" s="27">
        <v>0.7097222222222223</v>
      </c>
      <c r="Z11" s="28">
        <f t="shared" si="17"/>
        <v>1</v>
      </c>
      <c r="AA11" s="29">
        <f t="shared" si="7"/>
        <v>0</v>
      </c>
      <c r="AB11" s="30">
        <f t="shared" si="8"/>
        <v>0</v>
      </c>
      <c r="AC11" s="31">
        <v>1</v>
      </c>
      <c r="AD11" s="32">
        <f t="shared" si="9"/>
        <v>224</v>
      </c>
      <c r="AE11" s="37">
        <f t="shared" si="22"/>
        <v>776</v>
      </c>
      <c r="AF11" s="33">
        <f t="shared" si="23"/>
        <v>3</v>
      </c>
      <c r="AG11" s="25">
        <f t="shared" si="18"/>
        <v>9</v>
      </c>
    </row>
    <row r="12" spans="1:33" ht="12.75">
      <c r="A12" s="25">
        <v>10</v>
      </c>
      <c r="B12" s="56" t="s">
        <v>36</v>
      </c>
      <c r="C12" s="44">
        <v>0.6604166666666667</v>
      </c>
      <c r="D12" s="27">
        <f t="shared" si="10"/>
        <v>0.6745486111111111</v>
      </c>
      <c r="E12" s="46">
        <v>0.6866087962962962</v>
      </c>
      <c r="F12" s="28">
        <f t="shared" si="19"/>
        <v>1</v>
      </c>
      <c r="G12" s="29">
        <f t="shared" si="20"/>
        <v>0.012060185185185146</v>
      </c>
      <c r="H12" s="30">
        <f t="shared" si="21"/>
        <v>1042</v>
      </c>
      <c r="I12" s="27">
        <f t="shared" si="0"/>
        <v>0.6789236111111111</v>
      </c>
      <c r="J12" s="27">
        <v>0.6993402777777779</v>
      </c>
      <c r="K12" s="28">
        <f t="shared" si="11"/>
        <v>1</v>
      </c>
      <c r="L12" s="29">
        <f t="shared" si="1"/>
        <v>0.02041666666666675</v>
      </c>
      <c r="M12" s="30">
        <f t="shared" si="12"/>
        <v>1764</v>
      </c>
      <c r="N12" s="27">
        <f t="shared" si="2"/>
        <v>0.6945138888888889</v>
      </c>
      <c r="O12" s="27"/>
      <c r="P12" s="28">
        <f t="shared" si="13"/>
        <v>2</v>
      </c>
      <c r="Q12" s="29">
        <f t="shared" si="3"/>
        <v>0.6945138888888889</v>
      </c>
      <c r="R12" s="30">
        <f t="shared" si="14"/>
        <v>16332</v>
      </c>
      <c r="S12" s="27">
        <f t="shared" si="4"/>
        <v>0.7058680555555555</v>
      </c>
      <c r="T12" s="27"/>
      <c r="U12" s="28">
        <f t="shared" si="15"/>
        <v>2</v>
      </c>
      <c r="V12" s="29">
        <f t="shared" si="5"/>
        <v>0.7058680555555555</v>
      </c>
      <c r="W12" s="30">
        <f t="shared" si="16"/>
        <v>18294</v>
      </c>
      <c r="X12" s="27">
        <f t="shared" si="6"/>
        <v>0.7125</v>
      </c>
      <c r="Y12" s="27">
        <v>0.7125</v>
      </c>
      <c r="Z12" s="28">
        <f t="shared" si="17"/>
        <v>1</v>
      </c>
      <c r="AA12" s="29">
        <f t="shared" si="7"/>
        <v>0</v>
      </c>
      <c r="AB12" s="30">
        <f t="shared" si="8"/>
        <v>0</v>
      </c>
      <c r="AC12" s="31">
        <v>0</v>
      </c>
      <c r="AD12" s="32" t="str">
        <f t="shared" si="9"/>
        <v>DNF</v>
      </c>
      <c r="AE12" s="37" t="str">
        <f t="shared" si="22"/>
        <v>DNF</v>
      </c>
      <c r="AF12" s="33">
        <f t="shared" si="23"/>
      </c>
      <c r="AG12" s="25">
        <f t="shared" si="18"/>
        <v>10</v>
      </c>
    </row>
    <row r="13" spans="1:33" ht="12.75">
      <c r="A13" s="25">
        <v>11</v>
      </c>
      <c r="B13" s="56" t="s">
        <v>37</v>
      </c>
      <c r="C13" s="44">
        <v>0.6631944444444444</v>
      </c>
      <c r="D13" s="27">
        <f t="shared" si="10"/>
        <v>0.6773263888888889</v>
      </c>
      <c r="E13" s="46">
        <v>0.6866435185185185</v>
      </c>
      <c r="F13" s="28">
        <f t="shared" si="19"/>
        <v>1</v>
      </c>
      <c r="G13" s="29">
        <f t="shared" si="20"/>
        <v>0.009317129629629606</v>
      </c>
      <c r="H13" s="30">
        <f t="shared" si="21"/>
        <v>805</v>
      </c>
      <c r="I13" s="27">
        <f t="shared" si="0"/>
        <v>0.6817013888888889</v>
      </c>
      <c r="J13" s="27">
        <v>0.6993634259259259</v>
      </c>
      <c r="K13" s="28">
        <f t="shared" si="11"/>
        <v>1</v>
      </c>
      <c r="L13" s="29">
        <f t="shared" si="1"/>
        <v>0.01766203703703706</v>
      </c>
      <c r="M13" s="30">
        <f t="shared" si="12"/>
        <v>1526</v>
      </c>
      <c r="N13" s="27">
        <f t="shared" si="2"/>
        <v>0.6972916666666666</v>
      </c>
      <c r="O13" s="27"/>
      <c r="P13" s="28">
        <f t="shared" si="13"/>
        <v>2</v>
      </c>
      <c r="Q13" s="29">
        <f t="shared" si="3"/>
        <v>0.6972916666666666</v>
      </c>
      <c r="R13" s="30">
        <f t="shared" si="14"/>
        <v>16812</v>
      </c>
      <c r="S13" s="27">
        <f t="shared" si="4"/>
        <v>0.7086458333333333</v>
      </c>
      <c r="T13" s="27"/>
      <c r="U13" s="28">
        <f t="shared" si="15"/>
        <v>2</v>
      </c>
      <c r="V13" s="29">
        <f t="shared" si="5"/>
        <v>0.7086458333333333</v>
      </c>
      <c r="W13" s="30">
        <f t="shared" si="16"/>
        <v>12294</v>
      </c>
      <c r="X13" s="27">
        <f t="shared" si="6"/>
        <v>0.7152777777777778</v>
      </c>
      <c r="Y13" s="27">
        <v>0.7152777777777778</v>
      </c>
      <c r="Z13" s="28">
        <f t="shared" si="17"/>
        <v>1</v>
      </c>
      <c r="AA13" s="29">
        <f t="shared" si="7"/>
        <v>0</v>
      </c>
      <c r="AB13" s="30">
        <f t="shared" si="8"/>
        <v>0</v>
      </c>
      <c r="AC13" s="31">
        <v>0</v>
      </c>
      <c r="AD13" s="32" t="str">
        <f t="shared" si="9"/>
        <v>DNF</v>
      </c>
      <c r="AE13" s="37" t="str">
        <f t="shared" si="22"/>
        <v>DNF</v>
      </c>
      <c r="AF13" s="33">
        <f t="shared" si="23"/>
      </c>
      <c r="AG13" s="25">
        <f t="shared" si="18"/>
        <v>11</v>
      </c>
    </row>
    <row r="14" spans="1:33" ht="12.75">
      <c r="A14" s="25">
        <v>12</v>
      </c>
      <c r="B14" s="56" t="s">
        <v>38</v>
      </c>
      <c r="C14" s="44">
        <v>0.6677083333333332</v>
      </c>
      <c r="D14" s="27">
        <f t="shared" si="10"/>
        <v>0.6818402777777777</v>
      </c>
      <c r="E14" s="46">
        <v>0.6861689814814814</v>
      </c>
      <c r="F14" s="28">
        <f t="shared" si="19"/>
        <v>1</v>
      </c>
      <c r="G14" s="29">
        <f t="shared" si="20"/>
        <v>0.004328703703703751</v>
      </c>
      <c r="H14" s="30">
        <f t="shared" si="21"/>
        <v>374</v>
      </c>
      <c r="I14" s="27">
        <f t="shared" si="0"/>
        <v>0.6862152777777777</v>
      </c>
      <c r="J14" s="27">
        <v>0.686423611111111</v>
      </c>
      <c r="K14" s="28">
        <f t="shared" si="11"/>
        <v>1</v>
      </c>
      <c r="L14" s="29">
        <f t="shared" si="1"/>
        <v>0.0002083333333333659</v>
      </c>
      <c r="M14" s="30">
        <f t="shared" si="12"/>
        <v>18</v>
      </c>
      <c r="N14" s="27">
        <f t="shared" si="2"/>
        <v>0.7018055555555555</v>
      </c>
      <c r="O14" s="27">
        <v>0.7021643518518519</v>
      </c>
      <c r="P14" s="28">
        <f t="shared" si="13"/>
        <v>1</v>
      </c>
      <c r="Q14" s="29">
        <f t="shared" si="3"/>
        <v>0.0003587962962964264</v>
      </c>
      <c r="R14" s="30">
        <f t="shared" si="14"/>
        <v>31</v>
      </c>
      <c r="S14" s="27">
        <f t="shared" si="4"/>
        <v>0.7131597222222221</v>
      </c>
      <c r="T14" s="27">
        <v>0.7135763888888889</v>
      </c>
      <c r="U14" s="28">
        <f t="shared" si="15"/>
        <v>1</v>
      </c>
      <c r="V14" s="29">
        <f t="shared" si="5"/>
        <v>0.0004166666666667318</v>
      </c>
      <c r="W14" s="30">
        <f t="shared" si="16"/>
        <v>36</v>
      </c>
      <c r="X14" s="27">
        <f t="shared" si="6"/>
        <v>0.7197916666666666</v>
      </c>
      <c r="Y14" s="27">
        <v>0.7197916666666666</v>
      </c>
      <c r="Z14" s="28">
        <f t="shared" si="17"/>
        <v>1</v>
      </c>
      <c r="AA14" s="29">
        <f t="shared" si="7"/>
        <v>0</v>
      </c>
      <c r="AB14" s="30">
        <f t="shared" si="8"/>
        <v>0</v>
      </c>
      <c r="AC14" s="31">
        <v>1</v>
      </c>
      <c r="AD14" s="32">
        <f t="shared" si="9"/>
        <v>459</v>
      </c>
      <c r="AE14" s="37">
        <f t="shared" si="22"/>
        <v>541</v>
      </c>
      <c r="AF14" s="33">
        <f t="shared" si="23"/>
        <v>5</v>
      </c>
      <c r="AG14" s="25">
        <f t="shared" si="18"/>
        <v>12</v>
      </c>
    </row>
    <row r="15" spans="1:33" ht="12.75">
      <c r="A15" s="25">
        <v>13</v>
      </c>
      <c r="B15" s="56" t="s">
        <v>39</v>
      </c>
      <c r="C15" s="44">
        <v>0.6697916666666667</v>
      </c>
      <c r="D15" s="27">
        <f t="shared" si="10"/>
        <v>0.6839236111111111</v>
      </c>
      <c r="E15" s="46">
        <v>0.7117592592592592</v>
      </c>
      <c r="F15" s="28">
        <f t="shared" si="19"/>
        <v>1</v>
      </c>
      <c r="G15" s="29">
        <f t="shared" si="20"/>
        <v>0.027835648148148096</v>
      </c>
      <c r="H15" s="30">
        <f t="shared" si="21"/>
        <v>2405</v>
      </c>
      <c r="I15" s="27">
        <f t="shared" si="0"/>
        <v>0.6882986111111111</v>
      </c>
      <c r="J15" s="27">
        <v>0.7163194444444444</v>
      </c>
      <c r="K15" s="28">
        <f t="shared" si="11"/>
        <v>1</v>
      </c>
      <c r="L15" s="29">
        <f t="shared" si="1"/>
        <v>0.028020833333333273</v>
      </c>
      <c r="M15" s="30">
        <f t="shared" si="12"/>
        <v>2421</v>
      </c>
      <c r="N15" s="27">
        <f t="shared" si="2"/>
        <v>0.7038888888888889</v>
      </c>
      <c r="O15" s="27">
        <v>0.7356828703703703</v>
      </c>
      <c r="P15" s="28">
        <f t="shared" si="13"/>
        <v>1</v>
      </c>
      <c r="Q15" s="29">
        <f t="shared" si="3"/>
        <v>0.03179398148148138</v>
      </c>
      <c r="R15" s="30">
        <f t="shared" si="14"/>
        <v>2747</v>
      </c>
      <c r="S15" s="27">
        <f t="shared" si="4"/>
        <v>0.7152430555555556</v>
      </c>
      <c r="T15" s="27">
        <v>0.7476157407407408</v>
      </c>
      <c r="U15" s="28">
        <f t="shared" si="15"/>
        <v>1</v>
      </c>
      <c r="V15" s="29">
        <f t="shared" si="5"/>
        <v>0.03237268518518521</v>
      </c>
      <c r="W15" s="30">
        <f t="shared" si="16"/>
        <v>2797</v>
      </c>
      <c r="X15" s="27">
        <f t="shared" si="6"/>
        <v>0.721875</v>
      </c>
      <c r="Y15" s="27">
        <v>0.721875</v>
      </c>
      <c r="Z15" s="28">
        <f t="shared" si="17"/>
        <v>1</v>
      </c>
      <c r="AA15" s="29">
        <f t="shared" si="7"/>
        <v>0</v>
      </c>
      <c r="AB15" s="30">
        <f t="shared" si="8"/>
        <v>0</v>
      </c>
      <c r="AC15" s="31">
        <v>1</v>
      </c>
      <c r="AD15" s="32">
        <f t="shared" si="9"/>
        <v>10370</v>
      </c>
      <c r="AE15" s="37">
        <f t="shared" si="22"/>
        <v>-9370</v>
      </c>
      <c r="AF15" s="33">
        <f t="shared" si="23"/>
        <v>20</v>
      </c>
      <c r="AG15" s="25">
        <f t="shared" si="18"/>
        <v>13</v>
      </c>
    </row>
    <row r="16" spans="1:33" ht="12.75">
      <c r="A16" s="25">
        <v>14</v>
      </c>
      <c r="B16" s="56" t="s">
        <v>40</v>
      </c>
      <c r="C16" s="44">
        <v>0.7166666666666667</v>
      </c>
      <c r="D16" s="27">
        <f t="shared" si="10"/>
        <v>0.7307986111111111</v>
      </c>
      <c r="E16" s="46">
        <v>0.745914351851852</v>
      </c>
      <c r="F16" s="28">
        <f t="shared" si="19"/>
        <v>1</v>
      </c>
      <c r="G16" s="29">
        <f t="shared" si="20"/>
        <v>0.015115740740740846</v>
      </c>
      <c r="H16" s="30">
        <f t="shared" si="21"/>
        <v>1306</v>
      </c>
      <c r="I16" s="27">
        <f t="shared" si="0"/>
        <v>0.7351736111111111</v>
      </c>
      <c r="J16" s="27">
        <v>0.7503703703703705</v>
      </c>
      <c r="K16" s="28">
        <f t="shared" si="11"/>
        <v>1</v>
      </c>
      <c r="L16" s="29">
        <f t="shared" si="1"/>
        <v>0.01519675925925934</v>
      </c>
      <c r="M16" s="30">
        <f t="shared" si="12"/>
        <v>1313</v>
      </c>
      <c r="N16" s="27">
        <f t="shared" si="2"/>
        <v>0.7507638888888889</v>
      </c>
      <c r="O16" s="27">
        <v>0.7658101851851852</v>
      </c>
      <c r="P16" s="28">
        <f t="shared" si="13"/>
        <v>1</v>
      </c>
      <c r="Q16" s="29">
        <f t="shared" si="3"/>
        <v>0.01504629629629628</v>
      </c>
      <c r="R16" s="30">
        <f t="shared" si="14"/>
        <v>1300</v>
      </c>
      <c r="S16" s="27">
        <f t="shared" si="4"/>
        <v>0.7621180555555556</v>
      </c>
      <c r="T16" s="27">
        <v>0.7763425925925925</v>
      </c>
      <c r="U16" s="28">
        <f t="shared" si="15"/>
        <v>1</v>
      </c>
      <c r="V16" s="29">
        <f t="shared" si="5"/>
        <v>0.014224537037036966</v>
      </c>
      <c r="W16" s="30">
        <f t="shared" si="16"/>
        <v>1229</v>
      </c>
      <c r="X16" s="27">
        <f t="shared" si="6"/>
        <v>0.76875</v>
      </c>
      <c r="Y16" s="27">
        <v>0.76875</v>
      </c>
      <c r="Z16" s="28">
        <f t="shared" si="17"/>
        <v>1</v>
      </c>
      <c r="AA16" s="29">
        <f t="shared" si="7"/>
        <v>0</v>
      </c>
      <c r="AB16" s="30">
        <f t="shared" si="8"/>
        <v>0</v>
      </c>
      <c r="AC16" s="31">
        <v>1</v>
      </c>
      <c r="AD16" s="32">
        <f t="shared" si="9"/>
        <v>5148</v>
      </c>
      <c r="AE16" s="37">
        <f t="shared" si="22"/>
        <v>-4148</v>
      </c>
      <c r="AF16" s="33">
        <f t="shared" si="23"/>
        <v>17</v>
      </c>
      <c r="AG16" s="25">
        <f t="shared" si="18"/>
        <v>14</v>
      </c>
    </row>
    <row r="17" spans="1:33" ht="12.75">
      <c r="A17" s="25">
        <v>15</v>
      </c>
      <c r="B17" s="56" t="s">
        <v>41</v>
      </c>
      <c r="C17" s="44">
        <v>0.686111111111111</v>
      </c>
      <c r="D17" s="27">
        <f t="shared" si="10"/>
        <v>0.7002430555555554</v>
      </c>
      <c r="E17" s="46">
        <v>0.7009606481481482</v>
      </c>
      <c r="F17" s="28">
        <f t="shared" si="19"/>
        <v>1</v>
      </c>
      <c r="G17" s="29">
        <f t="shared" si="20"/>
        <v>0.0007175925925927418</v>
      </c>
      <c r="H17" s="30">
        <f t="shared" si="21"/>
        <v>62</v>
      </c>
      <c r="I17" s="27">
        <f t="shared" si="0"/>
        <v>0.7046180555555555</v>
      </c>
      <c r="J17" s="27">
        <v>0.7041203703703703</v>
      </c>
      <c r="K17" s="28">
        <f t="shared" si="11"/>
        <v>2</v>
      </c>
      <c r="L17" s="29">
        <f t="shared" si="1"/>
        <v>0.000497685185185115</v>
      </c>
      <c r="M17" s="30">
        <f t="shared" si="12"/>
        <v>86</v>
      </c>
      <c r="N17" s="27">
        <f t="shared" si="2"/>
        <v>0.7202083333333332</v>
      </c>
      <c r="O17" s="27">
        <v>0.7202777777777777</v>
      </c>
      <c r="P17" s="28">
        <f t="shared" si="13"/>
        <v>1</v>
      </c>
      <c r="Q17" s="29">
        <f t="shared" si="3"/>
        <v>6.94444444444553E-05</v>
      </c>
      <c r="R17" s="30">
        <f t="shared" si="14"/>
        <v>6</v>
      </c>
      <c r="S17" s="27">
        <f t="shared" si="4"/>
        <v>0.7315624999999999</v>
      </c>
      <c r="T17" s="27">
        <v>0.732175925925926</v>
      </c>
      <c r="U17" s="28">
        <f t="shared" si="15"/>
        <v>1</v>
      </c>
      <c r="V17" s="29">
        <f t="shared" si="5"/>
        <v>0.0006134259259260588</v>
      </c>
      <c r="W17" s="30">
        <f t="shared" si="16"/>
        <v>53</v>
      </c>
      <c r="X17" s="27">
        <f t="shared" si="6"/>
        <v>0.7381944444444444</v>
      </c>
      <c r="Y17" s="27">
        <v>0.7381944444444444</v>
      </c>
      <c r="Z17" s="28">
        <f t="shared" si="17"/>
        <v>1</v>
      </c>
      <c r="AA17" s="29">
        <f t="shared" si="7"/>
        <v>0</v>
      </c>
      <c r="AB17" s="30">
        <f t="shared" si="8"/>
        <v>0</v>
      </c>
      <c r="AC17" s="31">
        <v>1</v>
      </c>
      <c r="AD17" s="32">
        <f t="shared" si="9"/>
        <v>207</v>
      </c>
      <c r="AE17" s="37">
        <f t="shared" si="22"/>
        <v>793</v>
      </c>
      <c r="AF17" s="33">
        <f t="shared" si="23"/>
        <v>2</v>
      </c>
      <c r="AG17" s="25">
        <f t="shared" si="18"/>
        <v>15</v>
      </c>
    </row>
    <row r="18" spans="1:33" ht="12.75">
      <c r="A18" s="25">
        <v>16</v>
      </c>
      <c r="B18" s="56" t="s">
        <v>42</v>
      </c>
      <c r="C18" s="44">
        <v>0.6611111111111111</v>
      </c>
      <c r="D18" s="27">
        <f t="shared" si="10"/>
        <v>0.6752430555555555</v>
      </c>
      <c r="E18" s="46"/>
      <c r="F18" s="28">
        <f t="shared" si="19"/>
        <v>2</v>
      </c>
      <c r="G18" s="29">
        <f t="shared" si="20"/>
        <v>0.6752430555555555</v>
      </c>
      <c r="H18" s="30">
        <f t="shared" si="21"/>
        <v>13002</v>
      </c>
      <c r="I18" s="27">
        <f t="shared" si="0"/>
        <v>0.6796180555555555</v>
      </c>
      <c r="J18" s="27">
        <v>0.6822337962962962</v>
      </c>
      <c r="K18" s="28">
        <f t="shared" si="11"/>
        <v>1</v>
      </c>
      <c r="L18" s="29">
        <f t="shared" si="1"/>
        <v>0.0026157407407406685</v>
      </c>
      <c r="M18" s="30">
        <f t="shared" si="12"/>
        <v>226</v>
      </c>
      <c r="N18" s="27">
        <f t="shared" si="2"/>
        <v>0.6952083333333333</v>
      </c>
      <c r="O18" s="27">
        <v>0.700162037037037</v>
      </c>
      <c r="P18" s="28">
        <f t="shared" si="13"/>
        <v>1</v>
      </c>
      <c r="Q18" s="29">
        <f t="shared" si="3"/>
        <v>0.004953703703703738</v>
      </c>
      <c r="R18" s="30">
        <f t="shared" si="14"/>
        <v>428</v>
      </c>
      <c r="S18" s="27">
        <f t="shared" si="4"/>
        <v>0.7065625</v>
      </c>
      <c r="T18" s="27">
        <v>0.7124652777777777</v>
      </c>
      <c r="U18" s="28">
        <f t="shared" si="15"/>
        <v>1</v>
      </c>
      <c r="V18" s="29">
        <f t="shared" si="5"/>
        <v>0.005902777777777701</v>
      </c>
      <c r="W18" s="30">
        <f t="shared" si="16"/>
        <v>510</v>
      </c>
      <c r="X18" s="27">
        <f t="shared" si="6"/>
        <v>0.7131944444444445</v>
      </c>
      <c r="Y18" s="27">
        <v>0.7131944444444445</v>
      </c>
      <c r="Z18" s="28">
        <f t="shared" si="17"/>
        <v>1</v>
      </c>
      <c r="AA18" s="29">
        <f t="shared" si="7"/>
        <v>0</v>
      </c>
      <c r="AB18" s="30">
        <f t="shared" si="8"/>
        <v>0</v>
      </c>
      <c r="AC18" s="31">
        <v>0</v>
      </c>
      <c r="AD18" s="32" t="str">
        <f t="shared" si="9"/>
        <v>DNF</v>
      </c>
      <c r="AE18" s="37" t="str">
        <f t="shared" si="22"/>
        <v>DNF</v>
      </c>
      <c r="AF18" s="33">
        <f t="shared" si="23"/>
      </c>
      <c r="AG18" s="25">
        <f t="shared" si="18"/>
        <v>16</v>
      </c>
    </row>
    <row r="19" spans="1:33" ht="12.75">
      <c r="A19" s="25">
        <v>17</v>
      </c>
      <c r="B19" s="56" t="s">
        <v>43</v>
      </c>
      <c r="C19" s="44">
        <v>0.6829861111111111</v>
      </c>
      <c r="D19" s="27">
        <f t="shared" si="10"/>
        <v>0.6971180555555555</v>
      </c>
      <c r="E19" s="46">
        <v>0.6784375</v>
      </c>
      <c r="F19" s="28">
        <f t="shared" si="19"/>
        <v>2</v>
      </c>
      <c r="G19" s="29">
        <f t="shared" si="20"/>
        <v>0.018680555555555478</v>
      </c>
      <c r="H19" s="30">
        <f t="shared" si="21"/>
        <v>3228</v>
      </c>
      <c r="I19" s="27">
        <f t="shared" si="0"/>
        <v>0.7014930555555555</v>
      </c>
      <c r="J19" s="27">
        <v>0.7066319444444445</v>
      </c>
      <c r="K19" s="28">
        <f t="shared" si="11"/>
        <v>1</v>
      </c>
      <c r="L19" s="29">
        <f aca="true" t="shared" si="24" ref="L19:L33">IF(J19&gt;I19,J19-I19,I19-J19)</f>
        <v>0.005138888888889026</v>
      </c>
      <c r="M19" s="30">
        <f t="shared" si="12"/>
        <v>444</v>
      </c>
      <c r="N19" s="27">
        <f t="shared" si="2"/>
        <v>0.7170833333333333</v>
      </c>
      <c r="O19" s="27">
        <v>0.7289699074074073</v>
      </c>
      <c r="P19" s="28">
        <f t="shared" si="13"/>
        <v>1</v>
      </c>
      <c r="Q19" s="29">
        <f aca="true" t="shared" si="25" ref="Q19:Q33">IF(O19&gt;N19,O19-N19,N19-O19)</f>
        <v>0.011886574074074008</v>
      </c>
      <c r="R19" s="30">
        <f t="shared" si="14"/>
        <v>1027</v>
      </c>
      <c r="S19" s="27">
        <f t="shared" si="4"/>
        <v>0.7284375</v>
      </c>
      <c r="T19" s="27">
        <v>0.747800925925926</v>
      </c>
      <c r="U19" s="28">
        <f t="shared" si="15"/>
        <v>1</v>
      </c>
      <c r="V19" s="29">
        <f aca="true" t="shared" si="26" ref="V19:V33">IF(T19&gt;S19,T19-S19,S19-T19)</f>
        <v>0.019363425925925992</v>
      </c>
      <c r="W19" s="30">
        <f t="shared" si="16"/>
        <v>1673</v>
      </c>
      <c r="X19" s="27">
        <f t="shared" si="6"/>
        <v>0.7350694444444444</v>
      </c>
      <c r="Y19" s="27">
        <v>0.7350694444444444</v>
      </c>
      <c r="Z19" s="28">
        <f t="shared" si="17"/>
        <v>1</v>
      </c>
      <c r="AA19" s="29">
        <f aca="true" t="shared" si="27" ref="AA19:AA33">IF(Y19&gt;X19,Y19-X19,X19-Y19)</f>
        <v>0</v>
      </c>
      <c r="AB19" s="30">
        <f t="shared" si="8"/>
        <v>0</v>
      </c>
      <c r="AC19" s="31">
        <v>1</v>
      </c>
      <c r="AD19" s="32">
        <f t="shared" si="9"/>
        <v>6372</v>
      </c>
      <c r="AE19" s="37">
        <f t="shared" si="22"/>
        <v>-5372</v>
      </c>
      <c r="AF19" s="33">
        <f t="shared" si="23"/>
        <v>18</v>
      </c>
      <c r="AG19" s="25">
        <f t="shared" si="18"/>
        <v>17</v>
      </c>
    </row>
    <row r="20" spans="1:33" ht="12.75">
      <c r="A20" s="25">
        <v>18</v>
      </c>
      <c r="B20" s="56" t="s">
        <v>44</v>
      </c>
      <c r="C20" s="44"/>
      <c r="D20" s="27">
        <f t="shared" si="10"/>
        <v>0.014131944444444445</v>
      </c>
      <c r="E20" s="46"/>
      <c r="F20" s="28">
        <f t="shared" si="19"/>
        <v>2</v>
      </c>
      <c r="G20" s="29">
        <f t="shared" si="20"/>
        <v>0.014131944444444445</v>
      </c>
      <c r="H20" s="30">
        <f t="shared" si="21"/>
        <v>2442</v>
      </c>
      <c r="I20" s="27">
        <f t="shared" si="0"/>
        <v>0.018506944444444444</v>
      </c>
      <c r="J20" s="27">
        <v>0.6691550925925926</v>
      </c>
      <c r="K20" s="28">
        <f aca="true" t="shared" si="28" ref="K20:K33">IF(J20&gt;=I20,1,2)</f>
        <v>1</v>
      </c>
      <c r="L20" s="29">
        <f t="shared" si="24"/>
        <v>0.6506481481481482</v>
      </c>
      <c r="M20" s="30">
        <f aca="true" t="shared" si="29" ref="M20:M33">(HOUR(L20)*360+MINUTE(L20)*60+SECOND(L20))*K20</f>
        <v>7616</v>
      </c>
      <c r="N20" s="27">
        <f t="shared" si="2"/>
        <v>0.03409722222222222</v>
      </c>
      <c r="O20" s="27">
        <v>0.6848842592592592</v>
      </c>
      <c r="P20" s="28">
        <f aca="true" t="shared" si="30" ref="P20:P33">IF(O20&gt;=N20,1,2)</f>
        <v>1</v>
      </c>
      <c r="Q20" s="29">
        <f t="shared" si="25"/>
        <v>0.650787037037037</v>
      </c>
      <c r="R20" s="30">
        <f aca="true" t="shared" si="31" ref="R20:R33">(HOUR(Q20)*360+MINUTE(Q20)*60+SECOND(Q20))*P20</f>
        <v>7628</v>
      </c>
      <c r="S20" s="27">
        <f t="shared" si="4"/>
        <v>0.04545138888888889</v>
      </c>
      <c r="T20" s="27"/>
      <c r="U20" s="28">
        <f aca="true" t="shared" si="32" ref="U20:U33">IF(T20&gt;=S20,1,2)</f>
        <v>2</v>
      </c>
      <c r="V20" s="29">
        <f t="shared" si="26"/>
        <v>0.04545138888888889</v>
      </c>
      <c r="W20" s="30">
        <f aca="true" t="shared" si="33" ref="W20:W33">(HOUR(V20)*360+MINUTE(V20)*60+SECOND(V20))*U20</f>
        <v>1374</v>
      </c>
      <c r="X20" s="27">
        <f t="shared" si="6"/>
        <v>0.052083333333333336</v>
      </c>
      <c r="Y20" s="27">
        <v>0.052083333333333336</v>
      </c>
      <c r="Z20" s="28">
        <f aca="true" t="shared" si="34" ref="Z20:Z33">IF(Y20&gt;=X20,1,2)</f>
        <v>1</v>
      </c>
      <c r="AA20" s="29">
        <f t="shared" si="27"/>
        <v>0</v>
      </c>
      <c r="AB20" s="30">
        <f t="shared" si="8"/>
        <v>0</v>
      </c>
      <c r="AC20" s="31">
        <v>0</v>
      </c>
      <c r="AD20" s="32" t="str">
        <f t="shared" si="9"/>
        <v>DNF</v>
      </c>
      <c r="AE20" s="37" t="str">
        <f t="shared" si="22"/>
        <v>DNF</v>
      </c>
      <c r="AF20" s="33">
        <f t="shared" si="23"/>
      </c>
      <c r="AG20" s="25">
        <f t="shared" si="18"/>
        <v>18</v>
      </c>
    </row>
    <row r="21" spans="1:33" ht="12.75">
      <c r="A21" s="25">
        <v>19</v>
      </c>
      <c r="B21" s="56" t="s">
        <v>45</v>
      </c>
      <c r="C21" s="44"/>
      <c r="D21" s="27">
        <f t="shared" si="10"/>
        <v>0.014131944444444445</v>
      </c>
      <c r="E21" s="46"/>
      <c r="F21" s="28">
        <f t="shared" si="19"/>
        <v>2</v>
      </c>
      <c r="G21" s="29">
        <f t="shared" si="20"/>
        <v>0.014131944444444445</v>
      </c>
      <c r="H21" s="30">
        <f t="shared" si="21"/>
        <v>2442</v>
      </c>
      <c r="I21" s="27">
        <f t="shared" si="0"/>
        <v>0.018506944444444444</v>
      </c>
      <c r="J21" s="27"/>
      <c r="K21" s="28">
        <f t="shared" si="28"/>
        <v>2</v>
      </c>
      <c r="L21" s="29">
        <f t="shared" si="24"/>
        <v>0.018506944444444444</v>
      </c>
      <c r="M21" s="30">
        <f t="shared" si="29"/>
        <v>3198</v>
      </c>
      <c r="N21" s="27">
        <f t="shared" si="2"/>
        <v>0.03409722222222222</v>
      </c>
      <c r="O21" s="27"/>
      <c r="P21" s="28">
        <f t="shared" si="30"/>
        <v>2</v>
      </c>
      <c r="Q21" s="29">
        <f t="shared" si="25"/>
        <v>0.03409722222222222</v>
      </c>
      <c r="R21" s="30">
        <f t="shared" si="31"/>
        <v>5892</v>
      </c>
      <c r="S21" s="27">
        <f t="shared" si="4"/>
        <v>0.04545138888888889</v>
      </c>
      <c r="T21" s="27"/>
      <c r="U21" s="28">
        <f t="shared" si="32"/>
        <v>2</v>
      </c>
      <c r="V21" s="29">
        <f t="shared" si="26"/>
        <v>0.04545138888888889</v>
      </c>
      <c r="W21" s="30">
        <f t="shared" si="33"/>
        <v>1374</v>
      </c>
      <c r="X21" s="27">
        <f t="shared" si="6"/>
        <v>0.052083333333333336</v>
      </c>
      <c r="Y21" s="27">
        <v>0.052083333333333336</v>
      </c>
      <c r="Z21" s="28">
        <f t="shared" si="34"/>
        <v>1</v>
      </c>
      <c r="AA21" s="29">
        <f t="shared" si="27"/>
        <v>0</v>
      </c>
      <c r="AB21" s="30">
        <f t="shared" si="8"/>
        <v>0</v>
      </c>
      <c r="AC21" s="31">
        <v>0</v>
      </c>
      <c r="AD21" s="32" t="str">
        <f t="shared" si="9"/>
        <v>DNF</v>
      </c>
      <c r="AE21" s="37" t="str">
        <f t="shared" si="22"/>
        <v>DNF</v>
      </c>
      <c r="AF21" s="33">
        <f t="shared" si="23"/>
      </c>
      <c r="AG21" s="25">
        <f t="shared" si="18"/>
        <v>19</v>
      </c>
    </row>
    <row r="22" spans="1:33" ht="12.75">
      <c r="A22" s="25">
        <v>20</v>
      </c>
      <c r="B22" s="56" t="s">
        <v>46</v>
      </c>
      <c r="C22" s="44">
        <v>0.684375</v>
      </c>
      <c r="D22" s="27">
        <f t="shared" si="10"/>
        <v>0.6985069444444444</v>
      </c>
      <c r="E22" s="46">
        <v>0.6952546296296296</v>
      </c>
      <c r="F22" s="28">
        <f t="shared" si="19"/>
        <v>2</v>
      </c>
      <c r="G22" s="29">
        <f t="shared" si="20"/>
        <v>0.003252314814814805</v>
      </c>
      <c r="H22" s="30">
        <f t="shared" si="21"/>
        <v>562</v>
      </c>
      <c r="I22" s="27">
        <f t="shared" si="0"/>
        <v>0.7028819444444444</v>
      </c>
      <c r="J22" s="27">
        <v>0.698125</v>
      </c>
      <c r="K22" s="28">
        <f t="shared" si="28"/>
        <v>2</v>
      </c>
      <c r="L22" s="29">
        <f t="shared" si="24"/>
        <v>0.004756944444444411</v>
      </c>
      <c r="M22" s="30">
        <f t="shared" si="29"/>
        <v>822</v>
      </c>
      <c r="N22" s="27">
        <f t="shared" si="2"/>
        <v>0.7184722222222222</v>
      </c>
      <c r="O22" s="27"/>
      <c r="P22" s="28">
        <f t="shared" si="30"/>
        <v>2</v>
      </c>
      <c r="Q22" s="29">
        <f t="shared" si="25"/>
        <v>0.7184722222222222</v>
      </c>
      <c r="R22" s="30">
        <f t="shared" si="31"/>
        <v>13992</v>
      </c>
      <c r="S22" s="27">
        <f t="shared" si="4"/>
        <v>0.7298263888888888</v>
      </c>
      <c r="T22" s="27">
        <v>0.7105092592592593</v>
      </c>
      <c r="U22" s="28">
        <f t="shared" si="32"/>
        <v>2</v>
      </c>
      <c r="V22" s="29">
        <f t="shared" si="26"/>
        <v>0.019317129629629504</v>
      </c>
      <c r="W22" s="30">
        <f t="shared" si="33"/>
        <v>3338</v>
      </c>
      <c r="X22" s="27">
        <f t="shared" si="6"/>
        <v>0.7364583333333333</v>
      </c>
      <c r="Y22" s="27">
        <v>0.7364583333333333</v>
      </c>
      <c r="Z22" s="28">
        <f t="shared" si="34"/>
        <v>1</v>
      </c>
      <c r="AA22" s="29">
        <f t="shared" si="27"/>
        <v>0</v>
      </c>
      <c r="AB22" s="30">
        <f t="shared" si="8"/>
        <v>0</v>
      </c>
      <c r="AC22" s="31">
        <v>0</v>
      </c>
      <c r="AD22" s="32" t="str">
        <f t="shared" si="9"/>
        <v>DNF</v>
      </c>
      <c r="AE22" s="37" t="str">
        <f t="shared" si="22"/>
        <v>DNF</v>
      </c>
      <c r="AF22" s="33">
        <f t="shared" si="23"/>
      </c>
      <c r="AG22" s="25">
        <f t="shared" si="18"/>
        <v>20</v>
      </c>
    </row>
    <row r="23" spans="1:33" ht="12.75">
      <c r="A23" s="25">
        <v>21</v>
      </c>
      <c r="B23" s="56" t="s">
        <v>47</v>
      </c>
      <c r="C23" s="44"/>
      <c r="D23" s="27">
        <f t="shared" si="10"/>
        <v>0.014131944444444445</v>
      </c>
      <c r="E23" s="46"/>
      <c r="F23" s="28">
        <f t="shared" si="19"/>
        <v>2</v>
      </c>
      <c r="G23" s="29">
        <f t="shared" si="20"/>
        <v>0.014131944444444445</v>
      </c>
      <c r="H23" s="30">
        <f t="shared" si="21"/>
        <v>2442</v>
      </c>
      <c r="I23" s="27">
        <f t="shared" si="0"/>
        <v>0.018506944444444444</v>
      </c>
      <c r="J23" s="27"/>
      <c r="K23" s="28">
        <f t="shared" si="28"/>
        <v>2</v>
      </c>
      <c r="L23" s="29">
        <f t="shared" si="24"/>
        <v>0.018506944444444444</v>
      </c>
      <c r="M23" s="30">
        <f t="shared" si="29"/>
        <v>3198</v>
      </c>
      <c r="N23" s="27">
        <f t="shared" si="2"/>
        <v>0.03409722222222222</v>
      </c>
      <c r="O23" s="27"/>
      <c r="P23" s="28">
        <f t="shared" si="30"/>
        <v>2</v>
      </c>
      <c r="Q23" s="29">
        <f t="shared" si="25"/>
        <v>0.03409722222222222</v>
      </c>
      <c r="R23" s="30">
        <f t="shared" si="31"/>
        <v>5892</v>
      </c>
      <c r="S23" s="27">
        <f t="shared" si="4"/>
        <v>0.04545138888888889</v>
      </c>
      <c r="T23" s="27"/>
      <c r="U23" s="28">
        <f t="shared" si="32"/>
        <v>2</v>
      </c>
      <c r="V23" s="29">
        <f t="shared" si="26"/>
        <v>0.04545138888888889</v>
      </c>
      <c r="W23" s="30">
        <f t="shared" si="33"/>
        <v>1374</v>
      </c>
      <c r="X23" s="27">
        <f t="shared" si="6"/>
        <v>0.052083333333333336</v>
      </c>
      <c r="Y23" s="27">
        <v>0.052083333333333336</v>
      </c>
      <c r="Z23" s="28">
        <f t="shared" si="34"/>
        <v>1</v>
      </c>
      <c r="AA23" s="29">
        <f t="shared" si="27"/>
        <v>0</v>
      </c>
      <c r="AB23" s="30">
        <f t="shared" si="8"/>
        <v>0</v>
      </c>
      <c r="AC23" s="31">
        <v>0</v>
      </c>
      <c r="AD23" s="32" t="str">
        <f t="shared" si="9"/>
        <v>DNF</v>
      </c>
      <c r="AE23" s="37" t="str">
        <f t="shared" si="22"/>
        <v>DNF</v>
      </c>
      <c r="AF23" s="33">
        <f t="shared" si="23"/>
      </c>
      <c r="AG23" s="25">
        <f t="shared" si="18"/>
        <v>21</v>
      </c>
    </row>
    <row r="24" spans="1:33" ht="12.75">
      <c r="A24" s="25">
        <v>22</v>
      </c>
      <c r="B24" s="56" t="s">
        <v>48</v>
      </c>
      <c r="C24" s="44">
        <v>0.6590277777777778</v>
      </c>
      <c r="D24" s="27">
        <f t="shared" si="10"/>
        <v>0.6731597222222222</v>
      </c>
      <c r="E24" s="46">
        <v>0.6784027777777778</v>
      </c>
      <c r="F24" s="28">
        <f t="shared" si="19"/>
        <v>1</v>
      </c>
      <c r="G24" s="29">
        <f t="shared" si="20"/>
        <v>0.005243055555555598</v>
      </c>
      <c r="H24" s="30">
        <f t="shared" si="21"/>
        <v>453</v>
      </c>
      <c r="I24" s="27">
        <f t="shared" si="0"/>
        <v>0.6775347222222222</v>
      </c>
      <c r="J24" s="27">
        <v>0.6820949074074073</v>
      </c>
      <c r="K24" s="28">
        <f t="shared" si="28"/>
        <v>1</v>
      </c>
      <c r="L24" s="29">
        <f t="shared" si="24"/>
        <v>0.004560185185185084</v>
      </c>
      <c r="M24" s="30">
        <f t="shared" si="29"/>
        <v>394</v>
      </c>
      <c r="N24" s="27">
        <f t="shared" si="2"/>
        <v>0.693125</v>
      </c>
      <c r="O24" s="27">
        <v>0.7003587962962964</v>
      </c>
      <c r="P24" s="28">
        <f t="shared" si="30"/>
        <v>1</v>
      </c>
      <c r="Q24" s="29">
        <f t="shared" si="25"/>
        <v>0.007233796296296391</v>
      </c>
      <c r="R24" s="30">
        <f t="shared" si="31"/>
        <v>625</v>
      </c>
      <c r="S24" s="27">
        <f t="shared" si="4"/>
        <v>0.7044791666666667</v>
      </c>
      <c r="T24" s="27">
        <v>0.7142939814814815</v>
      </c>
      <c r="U24" s="28">
        <f t="shared" si="32"/>
        <v>1</v>
      </c>
      <c r="V24" s="29">
        <f t="shared" si="26"/>
        <v>0.009814814814814832</v>
      </c>
      <c r="W24" s="30">
        <f t="shared" si="33"/>
        <v>848</v>
      </c>
      <c r="X24" s="27">
        <f t="shared" si="6"/>
        <v>0.7111111111111111</v>
      </c>
      <c r="Y24" s="27">
        <v>0.7111111111111111</v>
      </c>
      <c r="Z24" s="28">
        <f t="shared" si="34"/>
        <v>1</v>
      </c>
      <c r="AA24" s="29">
        <f t="shared" si="27"/>
        <v>0</v>
      </c>
      <c r="AB24" s="30">
        <f t="shared" si="8"/>
        <v>0</v>
      </c>
      <c r="AC24" s="31">
        <v>1</v>
      </c>
      <c r="AD24" s="32">
        <f t="shared" si="9"/>
        <v>2320</v>
      </c>
      <c r="AE24" s="37">
        <f t="shared" si="22"/>
        <v>-1320</v>
      </c>
      <c r="AF24" s="33">
        <f t="shared" si="23"/>
        <v>13</v>
      </c>
      <c r="AG24" s="25">
        <f t="shared" si="18"/>
        <v>22</v>
      </c>
    </row>
    <row r="25" spans="1:33" ht="12.75">
      <c r="A25" s="25">
        <v>23</v>
      </c>
      <c r="B25" s="56" t="s">
        <v>49</v>
      </c>
      <c r="C25" s="44">
        <v>0.6802083333333333</v>
      </c>
      <c r="D25" s="27">
        <f t="shared" si="10"/>
        <v>0.6943402777777777</v>
      </c>
      <c r="E25" s="46">
        <v>0.6980208333333334</v>
      </c>
      <c r="F25" s="28">
        <f t="shared" si="19"/>
        <v>1</v>
      </c>
      <c r="G25" s="29">
        <f t="shared" si="20"/>
        <v>0.003680555555555687</v>
      </c>
      <c r="H25" s="30">
        <f t="shared" si="21"/>
        <v>318</v>
      </c>
      <c r="I25" s="27">
        <f t="shared" si="0"/>
        <v>0.6987152777777778</v>
      </c>
      <c r="J25" s="27">
        <v>0.7021643518518519</v>
      </c>
      <c r="K25" s="28">
        <f t="shared" si="28"/>
        <v>1</v>
      </c>
      <c r="L25" s="29">
        <f t="shared" si="24"/>
        <v>0.003449074074074132</v>
      </c>
      <c r="M25" s="30">
        <f t="shared" si="29"/>
        <v>298</v>
      </c>
      <c r="N25" s="27">
        <f t="shared" si="2"/>
        <v>0.7143055555555555</v>
      </c>
      <c r="O25" s="27">
        <v>0.718275462962963</v>
      </c>
      <c r="P25" s="28">
        <f t="shared" si="30"/>
        <v>1</v>
      </c>
      <c r="Q25" s="29">
        <f t="shared" si="25"/>
        <v>0.003969907407407436</v>
      </c>
      <c r="R25" s="30">
        <f t="shared" si="31"/>
        <v>343</v>
      </c>
      <c r="S25" s="27">
        <f t="shared" si="4"/>
        <v>0.7256597222222222</v>
      </c>
      <c r="T25" s="27">
        <v>0.7337268518518519</v>
      </c>
      <c r="U25" s="28">
        <f t="shared" si="32"/>
        <v>1</v>
      </c>
      <c r="V25" s="29">
        <f t="shared" si="26"/>
        <v>0.008067129629629743</v>
      </c>
      <c r="W25" s="30">
        <f t="shared" si="33"/>
        <v>697</v>
      </c>
      <c r="X25" s="27">
        <f t="shared" si="6"/>
        <v>0.7322916666666667</v>
      </c>
      <c r="Y25" s="27">
        <v>0.7322916666666667</v>
      </c>
      <c r="Z25" s="28">
        <f t="shared" si="34"/>
        <v>1</v>
      </c>
      <c r="AA25" s="29">
        <f t="shared" si="27"/>
        <v>0</v>
      </c>
      <c r="AB25" s="30">
        <f t="shared" si="8"/>
        <v>0</v>
      </c>
      <c r="AC25" s="31">
        <v>1</v>
      </c>
      <c r="AD25" s="32">
        <f t="shared" si="9"/>
        <v>1656</v>
      </c>
      <c r="AE25" s="37">
        <f t="shared" si="22"/>
        <v>-656</v>
      </c>
      <c r="AF25" s="33">
        <f t="shared" si="23"/>
        <v>11</v>
      </c>
      <c r="AG25" s="25">
        <f t="shared" si="18"/>
        <v>23</v>
      </c>
    </row>
    <row r="26" spans="1:33" ht="12.75">
      <c r="A26" s="25">
        <v>24</v>
      </c>
      <c r="B26" s="56" t="s">
        <v>50</v>
      </c>
      <c r="C26" s="44">
        <v>0.6708333333333334</v>
      </c>
      <c r="D26" s="27">
        <f t="shared" si="10"/>
        <v>0.6849652777777778</v>
      </c>
      <c r="E26" s="46">
        <v>0.6812731481481481</v>
      </c>
      <c r="F26" s="28">
        <f t="shared" si="19"/>
        <v>2</v>
      </c>
      <c r="G26" s="29">
        <f t="shared" si="20"/>
        <v>0.0036921296296297257</v>
      </c>
      <c r="H26" s="30">
        <f t="shared" si="21"/>
        <v>638</v>
      </c>
      <c r="I26" s="27">
        <f t="shared" si="0"/>
        <v>0.6893402777777778</v>
      </c>
      <c r="J26" s="27">
        <v>0.692511574074074</v>
      </c>
      <c r="K26" s="28">
        <f t="shared" si="28"/>
        <v>1</v>
      </c>
      <c r="L26" s="29">
        <f t="shared" si="24"/>
        <v>0.0031712962962962</v>
      </c>
      <c r="M26" s="30">
        <f t="shared" si="29"/>
        <v>274</v>
      </c>
      <c r="N26" s="27">
        <f t="shared" si="2"/>
        <v>0.7049305555555556</v>
      </c>
      <c r="O26" s="27">
        <v>0.713900462962963</v>
      </c>
      <c r="P26" s="28">
        <f t="shared" si="30"/>
        <v>1</v>
      </c>
      <c r="Q26" s="29">
        <f t="shared" si="25"/>
        <v>0.00896990740740733</v>
      </c>
      <c r="R26" s="30">
        <f t="shared" si="31"/>
        <v>775</v>
      </c>
      <c r="S26" s="27">
        <f t="shared" si="4"/>
        <v>0.7162847222222223</v>
      </c>
      <c r="T26" s="27">
        <v>0.7265856481481481</v>
      </c>
      <c r="U26" s="28">
        <f t="shared" si="32"/>
        <v>1</v>
      </c>
      <c r="V26" s="29">
        <f t="shared" si="26"/>
        <v>0.010300925925925797</v>
      </c>
      <c r="W26" s="30">
        <f t="shared" si="33"/>
        <v>890</v>
      </c>
      <c r="X26" s="27">
        <f t="shared" si="6"/>
        <v>0.7229166666666668</v>
      </c>
      <c r="Y26" s="27">
        <v>0.7229166666666668</v>
      </c>
      <c r="Z26" s="28">
        <f t="shared" si="34"/>
        <v>1</v>
      </c>
      <c r="AA26" s="29">
        <f t="shared" si="27"/>
        <v>0</v>
      </c>
      <c r="AB26" s="30">
        <f t="shared" si="8"/>
        <v>0</v>
      </c>
      <c r="AC26" s="31">
        <v>1</v>
      </c>
      <c r="AD26" s="32">
        <f t="shared" si="9"/>
        <v>2577</v>
      </c>
      <c r="AE26" s="37">
        <f t="shared" si="22"/>
        <v>-1577</v>
      </c>
      <c r="AF26" s="33">
        <f t="shared" si="23"/>
        <v>14</v>
      </c>
      <c r="AG26" s="25">
        <f t="shared" si="18"/>
        <v>24</v>
      </c>
    </row>
    <row r="27" spans="1:33" ht="12.75">
      <c r="A27" s="25">
        <v>25</v>
      </c>
      <c r="B27" s="56" t="s">
        <v>51</v>
      </c>
      <c r="C27" s="44">
        <v>0.6854166666666667</v>
      </c>
      <c r="D27" s="27">
        <f t="shared" si="10"/>
        <v>0.6995486111111111</v>
      </c>
      <c r="E27" s="46">
        <v>0.6992708333333333</v>
      </c>
      <c r="F27" s="28">
        <f t="shared" si="19"/>
        <v>2</v>
      </c>
      <c r="G27" s="29">
        <f t="shared" si="20"/>
        <v>0.0002777777777778212</v>
      </c>
      <c r="H27" s="30">
        <f t="shared" si="21"/>
        <v>48</v>
      </c>
      <c r="I27" s="27">
        <f t="shared" si="0"/>
        <v>0.7039236111111111</v>
      </c>
      <c r="J27" s="27">
        <v>0.7029513888888889</v>
      </c>
      <c r="K27" s="28">
        <f t="shared" si="28"/>
        <v>2</v>
      </c>
      <c r="L27" s="29">
        <f t="shared" si="24"/>
        <v>0.0009722222222222632</v>
      </c>
      <c r="M27" s="30">
        <f t="shared" si="29"/>
        <v>168</v>
      </c>
      <c r="N27" s="27">
        <f t="shared" si="2"/>
        <v>0.7195138888888889</v>
      </c>
      <c r="O27" s="27">
        <v>0.7186111111111111</v>
      </c>
      <c r="P27" s="28">
        <f t="shared" si="30"/>
        <v>2</v>
      </c>
      <c r="Q27" s="29">
        <f t="shared" si="25"/>
        <v>0.0009027777777778079</v>
      </c>
      <c r="R27" s="30">
        <f t="shared" si="31"/>
        <v>156</v>
      </c>
      <c r="S27" s="27">
        <f t="shared" si="4"/>
        <v>0.7308680555555556</v>
      </c>
      <c r="T27" s="27">
        <v>0.7298958333333333</v>
      </c>
      <c r="U27" s="28">
        <f t="shared" si="32"/>
        <v>2</v>
      </c>
      <c r="V27" s="29">
        <f t="shared" si="26"/>
        <v>0.0009722222222222632</v>
      </c>
      <c r="W27" s="30">
        <f t="shared" si="33"/>
        <v>168</v>
      </c>
      <c r="X27" s="27">
        <f t="shared" si="6"/>
        <v>0.7375</v>
      </c>
      <c r="Y27" s="27">
        <v>0.7375</v>
      </c>
      <c r="Z27" s="28">
        <f t="shared" si="34"/>
        <v>1</v>
      </c>
      <c r="AA27" s="29">
        <f t="shared" si="27"/>
        <v>0</v>
      </c>
      <c r="AB27" s="30">
        <f t="shared" si="8"/>
        <v>0</v>
      </c>
      <c r="AC27" s="31">
        <v>1</v>
      </c>
      <c r="AD27" s="32">
        <f t="shared" si="9"/>
        <v>540</v>
      </c>
      <c r="AE27" s="37">
        <f t="shared" si="22"/>
        <v>460</v>
      </c>
      <c r="AF27" s="33">
        <f t="shared" si="23"/>
        <v>6</v>
      </c>
      <c r="AG27" s="25">
        <f t="shared" si="18"/>
        <v>25</v>
      </c>
    </row>
    <row r="28" spans="1:33" ht="12.75">
      <c r="A28" s="25">
        <v>26</v>
      </c>
      <c r="B28" s="56" t="s">
        <v>52</v>
      </c>
      <c r="C28" s="44">
        <v>0.6621527777777778</v>
      </c>
      <c r="D28" s="27">
        <f t="shared" si="10"/>
        <v>0.6762847222222222</v>
      </c>
      <c r="E28" s="46">
        <v>0.678425925925926</v>
      </c>
      <c r="F28" s="28">
        <f t="shared" si="19"/>
        <v>1</v>
      </c>
      <c r="G28" s="29">
        <f t="shared" si="20"/>
        <v>0.0021412037037037424</v>
      </c>
      <c r="H28" s="30">
        <f t="shared" si="21"/>
        <v>185</v>
      </c>
      <c r="I28" s="27">
        <f t="shared" si="0"/>
        <v>0.6806597222222223</v>
      </c>
      <c r="J28" s="27">
        <v>0.6821064814814815</v>
      </c>
      <c r="K28" s="28">
        <f t="shared" si="28"/>
        <v>1</v>
      </c>
      <c r="L28" s="29">
        <f t="shared" si="24"/>
        <v>0.0014467592592591894</v>
      </c>
      <c r="M28" s="30">
        <f t="shared" si="29"/>
        <v>125</v>
      </c>
      <c r="N28" s="27">
        <f t="shared" si="2"/>
        <v>0.69625</v>
      </c>
      <c r="O28" s="27">
        <v>0.6966087962962964</v>
      </c>
      <c r="P28" s="28">
        <f t="shared" si="30"/>
        <v>1</v>
      </c>
      <c r="Q28" s="29">
        <f t="shared" si="25"/>
        <v>0.0003587962962963154</v>
      </c>
      <c r="R28" s="30">
        <f t="shared" si="31"/>
        <v>31</v>
      </c>
      <c r="S28" s="27">
        <f t="shared" si="4"/>
        <v>0.7076041666666667</v>
      </c>
      <c r="T28" s="27">
        <v>0.7083680555555555</v>
      </c>
      <c r="U28" s="28">
        <f t="shared" si="32"/>
        <v>1</v>
      </c>
      <c r="V28" s="29">
        <f t="shared" si="26"/>
        <v>0.0007638888888887863</v>
      </c>
      <c r="W28" s="30">
        <f t="shared" si="33"/>
        <v>66</v>
      </c>
      <c r="X28" s="27">
        <f t="shared" si="6"/>
        <v>0.7142361111111112</v>
      </c>
      <c r="Y28" s="27">
        <v>0.7142361111111112</v>
      </c>
      <c r="Z28" s="28">
        <f t="shared" si="34"/>
        <v>1</v>
      </c>
      <c r="AA28" s="29">
        <f t="shared" si="27"/>
        <v>0</v>
      </c>
      <c r="AB28" s="30">
        <f t="shared" si="8"/>
        <v>0</v>
      </c>
      <c r="AC28" s="31">
        <v>1</v>
      </c>
      <c r="AD28" s="32">
        <f t="shared" si="9"/>
        <v>407</v>
      </c>
      <c r="AE28" s="37">
        <f t="shared" si="22"/>
        <v>593</v>
      </c>
      <c r="AF28" s="33">
        <f t="shared" si="23"/>
        <v>4</v>
      </c>
      <c r="AG28" s="25">
        <f t="shared" si="18"/>
        <v>26</v>
      </c>
    </row>
    <row r="29" spans="1:33" ht="12.75">
      <c r="A29" s="25">
        <v>27</v>
      </c>
      <c r="B29" s="56" t="s">
        <v>53</v>
      </c>
      <c r="C29" s="44">
        <v>0.6805555555555555</v>
      </c>
      <c r="D29" s="27">
        <f t="shared" si="10"/>
        <v>0.6946874999999999</v>
      </c>
      <c r="E29" s="46">
        <v>0.6946064814814815</v>
      </c>
      <c r="F29" s="28">
        <f t="shared" si="19"/>
        <v>2</v>
      </c>
      <c r="G29" s="29">
        <f t="shared" si="20"/>
        <v>8.101851851838315E-05</v>
      </c>
      <c r="H29" s="30">
        <f t="shared" si="21"/>
        <v>14</v>
      </c>
      <c r="I29" s="27">
        <f t="shared" si="0"/>
        <v>0.6990624999999999</v>
      </c>
      <c r="J29" s="27">
        <v>0.6988773148148147</v>
      </c>
      <c r="K29" s="28">
        <f t="shared" si="28"/>
        <v>2</v>
      </c>
      <c r="L29" s="29">
        <f t="shared" si="24"/>
        <v>0.00018518518518517713</v>
      </c>
      <c r="M29" s="30">
        <f t="shared" si="29"/>
        <v>32</v>
      </c>
      <c r="N29" s="27">
        <f t="shared" si="2"/>
        <v>0.7146527777777777</v>
      </c>
      <c r="O29" s="27">
        <v>0.7154050925925927</v>
      </c>
      <c r="P29" s="28">
        <f t="shared" si="30"/>
        <v>1</v>
      </c>
      <c r="Q29" s="29">
        <f t="shared" si="25"/>
        <v>0.0007523148148149694</v>
      </c>
      <c r="R29" s="30">
        <f t="shared" si="31"/>
        <v>65</v>
      </c>
      <c r="S29" s="27">
        <f t="shared" si="4"/>
        <v>0.7260069444444444</v>
      </c>
      <c r="T29" s="27">
        <v>0.7267592592592593</v>
      </c>
      <c r="U29" s="28">
        <f t="shared" si="32"/>
        <v>1</v>
      </c>
      <c r="V29" s="29">
        <f t="shared" si="26"/>
        <v>0.0007523148148149694</v>
      </c>
      <c r="W29" s="30">
        <f t="shared" si="33"/>
        <v>65</v>
      </c>
      <c r="X29" s="27">
        <f t="shared" si="6"/>
        <v>0.7326388888888888</v>
      </c>
      <c r="Y29" s="27">
        <v>0.7326388888888888</v>
      </c>
      <c r="Z29" s="28">
        <f t="shared" si="34"/>
        <v>1</v>
      </c>
      <c r="AA29" s="29">
        <f t="shared" si="27"/>
        <v>0</v>
      </c>
      <c r="AB29" s="30">
        <f t="shared" si="8"/>
        <v>0</v>
      </c>
      <c r="AC29" s="31">
        <v>1</v>
      </c>
      <c r="AD29" s="32">
        <f t="shared" si="9"/>
        <v>176</v>
      </c>
      <c r="AE29" s="37">
        <f t="shared" si="22"/>
        <v>824</v>
      </c>
      <c r="AF29" s="33">
        <f t="shared" si="23"/>
        <v>1</v>
      </c>
      <c r="AG29" s="25">
        <f t="shared" si="18"/>
        <v>27</v>
      </c>
    </row>
    <row r="30" spans="1:33" ht="12.75">
      <c r="A30" s="25">
        <v>28</v>
      </c>
      <c r="B30" s="56" t="s">
        <v>54</v>
      </c>
      <c r="C30" s="44">
        <v>0.6819444444444445</v>
      </c>
      <c r="D30" s="27">
        <f t="shared" si="10"/>
        <v>0.6960763888888889</v>
      </c>
      <c r="E30" s="46">
        <v>0.6949074074074074</v>
      </c>
      <c r="F30" s="28">
        <f t="shared" si="19"/>
        <v>2</v>
      </c>
      <c r="G30" s="29">
        <f t="shared" si="20"/>
        <v>0.0011689814814814792</v>
      </c>
      <c r="H30" s="30">
        <f t="shared" si="21"/>
        <v>202</v>
      </c>
      <c r="I30" s="27">
        <f t="shared" si="0"/>
        <v>0.7004513888888889</v>
      </c>
      <c r="J30" s="27">
        <v>0.6989236111111111</v>
      </c>
      <c r="K30" s="28">
        <f t="shared" si="28"/>
        <v>2</v>
      </c>
      <c r="L30" s="29">
        <f t="shared" si="24"/>
        <v>0.0015277777777777946</v>
      </c>
      <c r="M30" s="30">
        <f t="shared" si="29"/>
        <v>264</v>
      </c>
      <c r="N30" s="27">
        <f t="shared" si="2"/>
        <v>0.7160416666666667</v>
      </c>
      <c r="O30" s="27">
        <v>0.7155092592592592</v>
      </c>
      <c r="P30" s="28">
        <f t="shared" si="30"/>
        <v>2</v>
      </c>
      <c r="Q30" s="29">
        <f t="shared" si="25"/>
        <v>0.0005324074074074536</v>
      </c>
      <c r="R30" s="30">
        <f t="shared" si="31"/>
        <v>92</v>
      </c>
      <c r="S30" s="27">
        <f t="shared" si="4"/>
        <v>0.7273958333333334</v>
      </c>
      <c r="T30" s="27">
        <v>0.7276041666666666</v>
      </c>
      <c r="U30" s="28">
        <f t="shared" si="32"/>
        <v>1</v>
      </c>
      <c r="V30" s="29">
        <f t="shared" si="26"/>
        <v>0.00020833333333325488</v>
      </c>
      <c r="W30" s="30">
        <f t="shared" si="33"/>
        <v>18</v>
      </c>
      <c r="X30" s="27">
        <f t="shared" si="6"/>
        <v>0.7340277777777778</v>
      </c>
      <c r="Y30" s="27">
        <v>0.7340277777777778</v>
      </c>
      <c r="Z30" s="28">
        <f t="shared" si="34"/>
        <v>1</v>
      </c>
      <c r="AA30" s="29">
        <f t="shared" si="27"/>
        <v>0</v>
      </c>
      <c r="AB30" s="30">
        <f t="shared" si="8"/>
        <v>0</v>
      </c>
      <c r="AC30" s="31">
        <v>1</v>
      </c>
      <c r="AD30" s="32">
        <f t="shared" si="9"/>
        <v>576</v>
      </c>
      <c r="AE30" s="37">
        <f t="shared" si="22"/>
        <v>424</v>
      </c>
      <c r="AF30" s="33">
        <f t="shared" si="23"/>
        <v>7</v>
      </c>
      <c r="AG30" s="25">
        <f t="shared" si="18"/>
        <v>28</v>
      </c>
    </row>
    <row r="31" spans="1:33" ht="12.75">
      <c r="A31" s="25">
        <v>29</v>
      </c>
      <c r="B31" s="56" t="s">
        <v>55</v>
      </c>
      <c r="C31" s="44">
        <v>0.6642361111111111</v>
      </c>
      <c r="D31" s="27">
        <f t="shared" si="10"/>
        <v>0.6783680555555556</v>
      </c>
      <c r="E31" s="46">
        <v>0.6853935185185186</v>
      </c>
      <c r="F31" s="28">
        <f t="shared" si="19"/>
        <v>1</v>
      </c>
      <c r="G31" s="29">
        <f t="shared" si="20"/>
        <v>0.007025462962963025</v>
      </c>
      <c r="H31" s="30">
        <f t="shared" si="21"/>
        <v>607</v>
      </c>
      <c r="I31" s="27">
        <f t="shared" si="0"/>
        <v>0.6827430555555556</v>
      </c>
      <c r="J31" s="27">
        <v>0.6909490740740741</v>
      </c>
      <c r="K31" s="28">
        <f t="shared" si="28"/>
        <v>1</v>
      </c>
      <c r="L31" s="29">
        <f t="shared" si="24"/>
        <v>0.008206018518518543</v>
      </c>
      <c r="M31" s="30">
        <f t="shared" si="29"/>
        <v>709</v>
      </c>
      <c r="N31" s="27">
        <f t="shared" si="2"/>
        <v>0.6983333333333334</v>
      </c>
      <c r="O31" s="27">
        <v>0.7079861111111111</v>
      </c>
      <c r="P31" s="28">
        <f t="shared" si="30"/>
        <v>1</v>
      </c>
      <c r="Q31" s="29">
        <f t="shared" si="25"/>
        <v>0.009652777777777732</v>
      </c>
      <c r="R31" s="30">
        <f t="shared" si="31"/>
        <v>834</v>
      </c>
      <c r="S31" s="27">
        <f t="shared" si="4"/>
        <v>0.7096875</v>
      </c>
      <c r="T31" s="27">
        <v>0.7239583333333334</v>
      </c>
      <c r="U31" s="28">
        <f t="shared" si="32"/>
        <v>1</v>
      </c>
      <c r="V31" s="29">
        <f t="shared" si="26"/>
        <v>0.014270833333333344</v>
      </c>
      <c r="W31" s="30">
        <f t="shared" si="33"/>
        <v>1233</v>
      </c>
      <c r="X31" s="27">
        <f t="shared" si="6"/>
        <v>0.7163194444444445</v>
      </c>
      <c r="Y31" s="27">
        <v>0.7163194444444445</v>
      </c>
      <c r="Z31" s="28">
        <f t="shared" si="34"/>
        <v>1</v>
      </c>
      <c r="AA31" s="29">
        <f t="shared" si="27"/>
        <v>0</v>
      </c>
      <c r="AB31" s="30">
        <f t="shared" si="8"/>
        <v>0</v>
      </c>
      <c r="AC31" s="31">
        <v>1</v>
      </c>
      <c r="AD31" s="32">
        <f t="shared" si="9"/>
        <v>3383</v>
      </c>
      <c r="AE31" s="37">
        <f t="shared" si="22"/>
        <v>-2383</v>
      </c>
      <c r="AF31" s="33">
        <f t="shared" si="23"/>
        <v>15</v>
      </c>
      <c r="AG31" s="25">
        <f t="shared" si="18"/>
        <v>29</v>
      </c>
    </row>
    <row r="32" spans="1:33" ht="12.75">
      <c r="A32" s="25">
        <v>30</v>
      </c>
      <c r="B32" s="56" t="s">
        <v>56</v>
      </c>
      <c r="C32" s="44"/>
      <c r="D32" s="27">
        <f t="shared" si="10"/>
        <v>0.014131944444444445</v>
      </c>
      <c r="E32" s="46">
        <v>0.7326736111111112</v>
      </c>
      <c r="F32" s="28">
        <f t="shared" si="19"/>
        <v>1</v>
      </c>
      <c r="G32" s="29">
        <f t="shared" si="20"/>
        <v>0.7185416666666667</v>
      </c>
      <c r="H32" s="30">
        <f t="shared" si="21"/>
        <v>7002</v>
      </c>
      <c r="I32" s="27">
        <f t="shared" si="0"/>
        <v>0.018506944444444444</v>
      </c>
      <c r="J32" s="27">
        <v>0.7371412037037036</v>
      </c>
      <c r="K32" s="28">
        <f t="shared" si="28"/>
        <v>1</v>
      </c>
      <c r="L32" s="29">
        <f t="shared" si="24"/>
        <v>0.7186342592592592</v>
      </c>
      <c r="M32" s="30">
        <f t="shared" si="29"/>
        <v>7010</v>
      </c>
      <c r="N32" s="27">
        <f t="shared" si="2"/>
        <v>0.03409722222222222</v>
      </c>
      <c r="O32" s="27">
        <v>0.7536111111111111</v>
      </c>
      <c r="P32" s="28">
        <f t="shared" si="30"/>
        <v>1</v>
      </c>
      <c r="Q32" s="29">
        <f t="shared" si="25"/>
        <v>0.7195138888888889</v>
      </c>
      <c r="R32" s="30">
        <f t="shared" si="31"/>
        <v>7086</v>
      </c>
      <c r="S32" s="27">
        <f t="shared" si="4"/>
        <v>0.04545138888888889</v>
      </c>
      <c r="T32" s="27">
        <v>0.767013888888889</v>
      </c>
      <c r="U32" s="28">
        <f t="shared" si="32"/>
        <v>1</v>
      </c>
      <c r="V32" s="29">
        <f t="shared" si="26"/>
        <v>0.7215625000000001</v>
      </c>
      <c r="W32" s="30">
        <f t="shared" si="33"/>
        <v>7263</v>
      </c>
      <c r="X32" s="27">
        <f t="shared" si="6"/>
        <v>0.052083333333333336</v>
      </c>
      <c r="Y32" s="27">
        <v>0.052083333333333336</v>
      </c>
      <c r="Z32" s="28">
        <f t="shared" si="34"/>
        <v>1</v>
      </c>
      <c r="AA32" s="29">
        <f t="shared" si="27"/>
        <v>0</v>
      </c>
      <c r="AB32" s="30">
        <f t="shared" si="8"/>
        <v>0</v>
      </c>
      <c r="AC32" s="31">
        <v>0</v>
      </c>
      <c r="AD32" s="32" t="str">
        <f t="shared" si="9"/>
        <v>DNF</v>
      </c>
      <c r="AE32" s="37" t="str">
        <f t="shared" si="22"/>
        <v>DNF</v>
      </c>
      <c r="AF32" s="33">
        <f t="shared" si="23"/>
      </c>
      <c r="AG32" s="25">
        <f t="shared" si="18"/>
        <v>30</v>
      </c>
    </row>
    <row r="33" spans="1:33" ht="12.75">
      <c r="A33" s="25">
        <v>31</v>
      </c>
      <c r="B33" s="56" t="s">
        <v>57</v>
      </c>
      <c r="C33" s="44">
        <v>0.6840277777777778</v>
      </c>
      <c r="D33" s="27">
        <f t="shared" si="10"/>
        <v>0.6981597222222222</v>
      </c>
      <c r="E33" s="46">
        <v>0.7017013888888889</v>
      </c>
      <c r="F33" s="28">
        <f t="shared" si="19"/>
        <v>1</v>
      </c>
      <c r="G33" s="29">
        <f t="shared" si="20"/>
        <v>0.003541666666666665</v>
      </c>
      <c r="H33" s="30">
        <f t="shared" si="21"/>
        <v>306</v>
      </c>
      <c r="I33" s="27">
        <f t="shared" si="0"/>
        <v>0.7025347222222222</v>
      </c>
      <c r="J33" s="27">
        <v>0.705462962962963</v>
      </c>
      <c r="K33" s="28">
        <f t="shared" si="28"/>
        <v>1</v>
      </c>
      <c r="L33" s="29">
        <f t="shared" si="24"/>
        <v>0.0029282407407407174</v>
      </c>
      <c r="M33" s="30">
        <f t="shared" si="29"/>
        <v>253</v>
      </c>
      <c r="N33" s="27">
        <f t="shared" si="2"/>
        <v>0.718125</v>
      </c>
      <c r="O33" s="27"/>
      <c r="P33" s="28">
        <f t="shared" si="30"/>
        <v>2</v>
      </c>
      <c r="Q33" s="29">
        <f t="shared" si="25"/>
        <v>0.718125</v>
      </c>
      <c r="R33" s="30">
        <f t="shared" si="31"/>
        <v>13932</v>
      </c>
      <c r="S33" s="27">
        <f t="shared" si="4"/>
        <v>0.7294791666666667</v>
      </c>
      <c r="T33" s="27"/>
      <c r="U33" s="28">
        <f t="shared" si="32"/>
        <v>2</v>
      </c>
      <c r="V33" s="29">
        <f t="shared" si="26"/>
        <v>0.7294791666666667</v>
      </c>
      <c r="W33" s="30">
        <f t="shared" si="33"/>
        <v>15894</v>
      </c>
      <c r="X33" s="27">
        <f t="shared" si="6"/>
        <v>0.7361111111111112</v>
      </c>
      <c r="Y33" s="27">
        <v>0.7361111111111112</v>
      </c>
      <c r="Z33" s="28">
        <f t="shared" si="34"/>
        <v>1</v>
      </c>
      <c r="AA33" s="29">
        <f t="shared" si="27"/>
        <v>0</v>
      </c>
      <c r="AB33" s="30">
        <f t="shared" si="8"/>
        <v>0</v>
      </c>
      <c r="AC33" s="31">
        <v>0</v>
      </c>
      <c r="AD33" s="32" t="str">
        <f t="shared" si="9"/>
        <v>DNF</v>
      </c>
      <c r="AE33" s="37" t="str">
        <f t="shared" si="22"/>
        <v>DNF</v>
      </c>
      <c r="AF33" s="33">
        <f t="shared" si="23"/>
      </c>
      <c r="AG33" s="25">
        <f t="shared" si="18"/>
        <v>31</v>
      </c>
    </row>
    <row r="34" spans="1:31" ht="12">
      <c r="A34" s="51"/>
      <c r="C34" s="68"/>
      <c r="D34" s="52"/>
      <c r="E34" s="68"/>
      <c r="F34" s="65"/>
      <c r="G34" s="66"/>
      <c r="H34" s="67"/>
      <c r="I34" s="52"/>
      <c r="J34" s="52"/>
      <c r="K34" s="65"/>
      <c r="L34" s="66"/>
      <c r="M34" s="67"/>
      <c r="N34" s="52"/>
      <c r="O34" s="52"/>
      <c r="P34" s="65"/>
      <c r="Q34" s="66"/>
      <c r="R34" s="67"/>
      <c r="S34" s="52"/>
      <c r="T34" s="52"/>
      <c r="U34" s="65"/>
      <c r="V34" s="66"/>
      <c r="W34" s="67"/>
      <c r="X34" s="52"/>
      <c r="Y34" s="52"/>
      <c r="Z34" s="65"/>
      <c r="AA34" s="66"/>
      <c r="AB34" s="67"/>
      <c r="AC34" s="53"/>
      <c r="AD34" s="54"/>
      <c r="AE34" s="54"/>
    </row>
    <row r="35" spans="1:31" ht="12">
      <c r="A35" s="51"/>
      <c r="C35" s="68"/>
      <c r="D35" s="52"/>
      <c r="E35" s="68"/>
      <c r="F35" s="65"/>
      <c r="G35" s="66"/>
      <c r="H35" s="67"/>
      <c r="I35" s="52"/>
      <c r="J35" s="52"/>
      <c r="K35" s="65"/>
      <c r="L35" s="66"/>
      <c r="M35" s="67"/>
      <c r="N35" s="52"/>
      <c r="O35" s="52"/>
      <c r="P35" s="65"/>
      <c r="Q35" s="66"/>
      <c r="R35" s="67"/>
      <c r="S35" s="52"/>
      <c r="T35" s="52"/>
      <c r="U35" s="65"/>
      <c r="V35" s="66"/>
      <c r="W35" s="67"/>
      <c r="X35" s="52"/>
      <c r="Y35" s="52"/>
      <c r="Z35" s="65"/>
      <c r="AA35" s="66"/>
      <c r="AB35" s="67"/>
      <c r="AC35" s="53"/>
      <c r="AD35" s="54"/>
      <c r="AE35" s="54"/>
    </row>
    <row r="36" spans="1:31" ht="12">
      <c r="A36" s="51"/>
      <c r="C36" s="68"/>
      <c r="D36" s="52"/>
      <c r="E36" s="68"/>
      <c r="F36" s="65"/>
      <c r="G36" s="66"/>
      <c r="H36" s="67"/>
      <c r="I36" s="52"/>
      <c r="J36" s="52"/>
      <c r="K36" s="65"/>
      <c r="L36" s="66"/>
      <c r="M36" s="67"/>
      <c r="N36" s="52"/>
      <c r="O36" s="52"/>
      <c r="P36" s="65"/>
      <c r="Q36" s="66"/>
      <c r="R36" s="67"/>
      <c r="S36" s="52"/>
      <c r="T36" s="52"/>
      <c r="U36" s="65"/>
      <c r="V36" s="66"/>
      <c r="W36" s="67"/>
      <c r="X36" s="52"/>
      <c r="Y36" s="52"/>
      <c r="Z36" s="65"/>
      <c r="AA36" s="66"/>
      <c r="AB36" s="67"/>
      <c r="AC36" s="53"/>
      <c r="AD36" s="54"/>
      <c r="AE36" s="54"/>
    </row>
    <row r="37" spans="1:31" ht="12">
      <c r="A37" s="51"/>
      <c r="C37" s="68"/>
      <c r="D37" s="52"/>
      <c r="E37" s="68"/>
      <c r="F37" s="65"/>
      <c r="G37" s="66"/>
      <c r="H37" s="67"/>
      <c r="I37" s="52"/>
      <c r="J37" s="52"/>
      <c r="K37" s="65"/>
      <c r="L37" s="66"/>
      <c r="M37" s="67"/>
      <c r="N37" s="52"/>
      <c r="O37" s="52"/>
      <c r="P37" s="65"/>
      <c r="Q37" s="66"/>
      <c r="R37" s="67"/>
      <c r="S37" s="52"/>
      <c r="T37" s="52"/>
      <c r="U37" s="65"/>
      <c r="V37" s="66"/>
      <c r="W37" s="67"/>
      <c r="X37" s="52"/>
      <c r="Y37" s="52"/>
      <c r="Z37" s="65"/>
      <c r="AA37" s="66"/>
      <c r="AB37" s="67"/>
      <c r="AC37" s="53"/>
      <c r="AD37" s="54"/>
      <c r="AE37" s="54"/>
    </row>
    <row r="38" spans="1:31" ht="12">
      <c r="A38" s="51"/>
      <c r="C38" s="68"/>
      <c r="D38" s="52"/>
      <c r="E38" s="68"/>
      <c r="F38" s="65"/>
      <c r="G38" s="66"/>
      <c r="H38" s="67"/>
      <c r="I38" s="52"/>
      <c r="J38" s="52"/>
      <c r="K38" s="65"/>
      <c r="L38" s="66"/>
      <c r="M38" s="67"/>
      <c r="N38" s="52"/>
      <c r="O38" s="52"/>
      <c r="P38" s="65"/>
      <c r="Q38" s="66"/>
      <c r="R38" s="67"/>
      <c r="S38" s="52"/>
      <c r="T38" s="52"/>
      <c r="U38" s="65"/>
      <c r="V38" s="66"/>
      <c r="W38" s="67"/>
      <c r="X38" s="52"/>
      <c r="Y38" s="52"/>
      <c r="Z38" s="65"/>
      <c r="AA38" s="66"/>
      <c r="AB38" s="67"/>
      <c r="AC38" s="53"/>
      <c r="AD38" s="54"/>
      <c r="AE38" s="54"/>
    </row>
    <row r="39" spans="1:31" ht="12">
      <c r="A39" s="51"/>
      <c r="C39" s="68"/>
      <c r="D39" s="52"/>
      <c r="E39" s="68"/>
      <c r="F39" s="65"/>
      <c r="G39" s="66"/>
      <c r="H39" s="67"/>
      <c r="I39" s="52"/>
      <c r="J39" s="52"/>
      <c r="K39" s="65"/>
      <c r="L39" s="66"/>
      <c r="M39" s="67"/>
      <c r="N39" s="52"/>
      <c r="O39" s="52"/>
      <c r="P39" s="65"/>
      <c r="Q39" s="66"/>
      <c r="R39" s="67"/>
      <c r="S39" s="52"/>
      <c r="T39" s="52"/>
      <c r="U39" s="65"/>
      <c r="V39" s="66"/>
      <c r="W39" s="67"/>
      <c r="X39" s="52"/>
      <c r="Y39" s="52"/>
      <c r="Z39" s="65"/>
      <c r="AA39" s="66"/>
      <c r="AB39" s="67"/>
      <c r="AC39" s="53"/>
      <c r="AD39" s="54"/>
      <c r="AE39" s="54"/>
    </row>
    <row r="40" spans="1:31" ht="12">
      <c r="A40" s="51"/>
      <c r="C40" s="68"/>
      <c r="D40" s="52"/>
      <c r="E40" s="68"/>
      <c r="F40" s="65"/>
      <c r="G40" s="66"/>
      <c r="H40" s="67"/>
      <c r="I40" s="52"/>
      <c r="J40" s="52"/>
      <c r="K40" s="65"/>
      <c r="L40" s="66"/>
      <c r="M40" s="67"/>
      <c r="N40" s="52"/>
      <c r="O40" s="52"/>
      <c r="P40" s="65"/>
      <c r="Q40" s="66"/>
      <c r="R40" s="67"/>
      <c r="S40" s="52"/>
      <c r="T40" s="52"/>
      <c r="U40" s="65"/>
      <c r="V40" s="66"/>
      <c r="W40" s="67"/>
      <c r="X40" s="52"/>
      <c r="Y40" s="52"/>
      <c r="Z40" s="65"/>
      <c r="AA40" s="66"/>
      <c r="AB40" s="67"/>
      <c r="AC40" s="53"/>
      <c r="AD40" s="54"/>
      <c r="AE40" s="54"/>
    </row>
    <row r="41" spans="1:31" ht="12">
      <c r="A41" s="51"/>
      <c r="C41" s="68"/>
      <c r="D41" s="52"/>
      <c r="E41" s="68"/>
      <c r="F41" s="65"/>
      <c r="G41" s="66"/>
      <c r="H41" s="67"/>
      <c r="I41" s="52"/>
      <c r="J41" s="52"/>
      <c r="K41" s="65"/>
      <c r="L41" s="66"/>
      <c r="M41" s="67"/>
      <c r="N41" s="52"/>
      <c r="O41" s="52"/>
      <c r="P41" s="65"/>
      <c r="Q41" s="66"/>
      <c r="R41" s="67"/>
      <c r="S41" s="52"/>
      <c r="T41" s="52"/>
      <c r="U41" s="65"/>
      <c r="V41" s="66"/>
      <c r="W41" s="67"/>
      <c r="X41" s="52"/>
      <c r="Y41" s="52"/>
      <c r="Z41" s="65"/>
      <c r="AA41" s="66"/>
      <c r="AB41" s="67"/>
      <c r="AC41" s="53"/>
      <c r="AD41" s="54"/>
      <c r="AE41" s="54"/>
    </row>
    <row r="42" spans="1:31" ht="12">
      <c r="A42" s="51"/>
      <c r="C42" s="68"/>
      <c r="D42" s="52"/>
      <c r="E42" s="68"/>
      <c r="F42" s="65"/>
      <c r="G42" s="66"/>
      <c r="H42" s="67"/>
      <c r="I42" s="52"/>
      <c r="J42" s="52"/>
      <c r="K42" s="65"/>
      <c r="L42" s="66"/>
      <c r="M42" s="67"/>
      <c r="N42" s="52"/>
      <c r="O42" s="52"/>
      <c r="P42" s="65"/>
      <c r="Q42" s="66"/>
      <c r="R42" s="67"/>
      <c r="S42" s="52"/>
      <c r="T42" s="52"/>
      <c r="U42" s="65"/>
      <c r="V42" s="66"/>
      <c r="W42" s="67"/>
      <c r="X42" s="52"/>
      <c r="Y42" s="52"/>
      <c r="Z42" s="65"/>
      <c r="AA42" s="66"/>
      <c r="AB42" s="67"/>
      <c r="AC42" s="53"/>
      <c r="AD42" s="54"/>
      <c r="AE42" s="54"/>
    </row>
    <row r="43" spans="1:31" ht="12">
      <c r="A43" s="51"/>
      <c r="C43" s="68"/>
      <c r="D43" s="52"/>
      <c r="E43" s="68"/>
      <c r="F43" s="65"/>
      <c r="G43" s="66"/>
      <c r="H43" s="67"/>
      <c r="I43" s="52"/>
      <c r="J43" s="52"/>
      <c r="K43" s="65"/>
      <c r="L43" s="66"/>
      <c r="M43" s="67"/>
      <c r="N43" s="52"/>
      <c r="O43" s="52"/>
      <c r="P43" s="65"/>
      <c r="Q43" s="66"/>
      <c r="R43" s="67"/>
      <c r="S43" s="52"/>
      <c r="T43" s="52"/>
      <c r="U43" s="65"/>
      <c r="V43" s="66"/>
      <c r="W43" s="67"/>
      <c r="X43" s="52"/>
      <c r="Y43" s="52"/>
      <c r="Z43" s="65"/>
      <c r="AA43" s="66"/>
      <c r="AB43" s="67"/>
      <c r="AC43" s="53"/>
      <c r="AD43" s="54"/>
      <c r="AE43" s="54"/>
    </row>
    <row r="44" spans="1:31" ht="12">
      <c r="A44" s="51"/>
      <c r="C44" s="68"/>
      <c r="D44" s="52"/>
      <c r="E44" s="68"/>
      <c r="F44" s="65"/>
      <c r="G44" s="66"/>
      <c r="H44" s="67"/>
      <c r="I44" s="52"/>
      <c r="J44" s="52"/>
      <c r="K44" s="65"/>
      <c r="L44" s="66"/>
      <c r="M44" s="67"/>
      <c r="N44" s="52"/>
      <c r="O44" s="52"/>
      <c r="P44" s="65"/>
      <c r="Q44" s="66"/>
      <c r="R44" s="67"/>
      <c r="S44" s="52"/>
      <c r="T44" s="52"/>
      <c r="U44" s="65"/>
      <c r="V44" s="66"/>
      <c r="W44" s="67"/>
      <c r="X44" s="52"/>
      <c r="Y44" s="52"/>
      <c r="Z44" s="65"/>
      <c r="AA44" s="66"/>
      <c r="AB44" s="67"/>
      <c r="AC44" s="53"/>
      <c r="AD44" s="54"/>
      <c r="AE44" s="54"/>
    </row>
    <row r="45" spans="1:31" ht="12">
      <c r="A45" s="51"/>
      <c r="C45" s="68"/>
      <c r="D45" s="52"/>
      <c r="E45" s="68"/>
      <c r="F45" s="65"/>
      <c r="G45" s="66"/>
      <c r="H45" s="67"/>
      <c r="I45" s="52"/>
      <c r="J45" s="52"/>
      <c r="K45" s="65"/>
      <c r="L45" s="66"/>
      <c r="M45" s="67"/>
      <c r="N45" s="52"/>
      <c r="O45" s="52"/>
      <c r="P45" s="65"/>
      <c r="Q45" s="66"/>
      <c r="R45" s="67"/>
      <c r="S45" s="52"/>
      <c r="T45" s="52"/>
      <c r="U45" s="65"/>
      <c r="V45" s="66"/>
      <c r="W45" s="67"/>
      <c r="X45" s="52"/>
      <c r="Y45" s="52"/>
      <c r="Z45" s="65"/>
      <c r="AA45" s="66"/>
      <c r="AB45" s="67"/>
      <c r="AC45" s="53"/>
      <c r="AD45" s="54"/>
      <c r="AE45" s="54"/>
    </row>
    <row r="46" spans="1:31" ht="12">
      <c r="A46" s="51"/>
      <c r="C46" s="68"/>
      <c r="D46" s="52"/>
      <c r="E46" s="68"/>
      <c r="F46" s="65"/>
      <c r="G46" s="66"/>
      <c r="H46" s="67"/>
      <c r="I46" s="52"/>
      <c r="J46" s="52"/>
      <c r="K46" s="65"/>
      <c r="L46" s="66"/>
      <c r="M46" s="67"/>
      <c r="N46" s="52"/>
      <c r="O46" s="52"/>
      <c r="P46" s="65"/>
      <c r="Q46" s="66"/>
      <c r="R46" s="67"/>
      <c r="S46" s="52"/>
      <c r="T46" s="52"/>
      <c r="U46" s="65"/>
      <c r="V46" s="66"/>
      <c r="W46" s="67"/>
      <c r="X46" s="52"/>
      <c r="Y46" s="52"/>
      <c r="Z46" s="65"/>
      <c r="AA46" s="66"/>
      <c r="AB46" s="67"/>
      <c r="AC46" s="53"/>
      <c r="AD46" s="54"/>
      <c r="AE46" s="54"/>
    </row>
    <row r="47" spans="1:31" ht="12">
      <c r="A47" s="51"/>
      <c r="C47" s="68"/>
      <c r="D47" s="52"/>
      <c r="E47" s="68"/>
      <c r="F47" s="65"/>
      <c r="G47" s="66"/>
      <c r="H47" s="67"/>
      <c r="I47" s="52"/>
      <c r="J47" s="52"/>
      <c r="K47" s="65"/>
      <c r="L47" s="66"/>
      <c r="M47" s="67"/>
      <c r="N47" s="52"/>
      <c r="O47" s="52"/>
      <c r="P47" s="65"/>
      <c r="Q47" s="66"/>
      <c r="R47" s="67"/>
      <c r="S47" s="52"/>
      <c r="T47" s="52"/>
      <c r="U47" s="65"/>
      <c r="V47" s="66"/>
      <c r="W47" s="67"/>
      <c r="X47" s="52"/>
      <c r="Y47" s="52"/>
      <c r="Z47" s="65"/>
      <c r="AA47" s="66"/>
      <c r="AB47" s="67"/>
      <c r="AC47" s="53"/>
      <c r="AD47" s="54"/>
      <c r="AE47" s="54"/>
    </row>
    <row r="48" spans="1:31" ht="12">
      <c r="A48" s="51"/>
      <c r="C48" s="68"/>
      <c r="D48" s="52"/>
      <c r="E48" s="68"/>
      <c r="F48" s="65"/>
      <c r="G48" s="66"/>
      <c r="H48" s="67"/>
      <c r="I48" s="52"/>
      <c r="J48" s="52"/>
      <c r="K48" s="65"/>
      <c r="L48" s="66"/>
      <c r="M48" s="67"/>
      <c r="N48" s="52"/>
      <c r="O48" s="52"/>
      <c r="P48" s="65"/>
      <c r="Q48" s="66"/>
      <c r="R48" s="67"/>
      <c r="S48" s="52"/>
      <c r="T48" s="52"/>
      <c r="U48" s="65"/>
      <c r="V48" s="66"/>
      <c r="W48" s="67"/>
      <c r="X48" s="52"/>
      <c r="Y48" s="52"/>
      <c r="Z48" s="65"/>
      <c r="AA48" s="66"/>
      <c r="AB48" s="67"/>
      <c r="AC48" s="53"/>
      <c r="AD48" s="54"/>
      <c r="AE48" s="54"/>
    </row>
    <row r="49" spans="1:31" ht="12">
      <c r="A49" s="51"/>
      <c r="C49" s="68"/>
      <c r="D49" s="52"/>
      <c r="E49" s="68"/>
      <c r="F49" s="65"/>
      <c r="G49" s="66"/>
      <c r="H49" s="67"/>
      <c r="I49" s="52"/>
      <c r="J49" s="52"/>
      <c r="K49" s="65"/>
      <c r="L49" s="66"/>
      <c r="M49" s="67"/>
      <c r="N49" s="52"/>
      <c r="O49" s="52"/>
      <c r="P49" s="65"/>
      <c r="Q49" s="66"/>
      <c r="R49" s="67"/>
      <c r="S49" s="52"/>
      <c r="T49" s="52"/>
      <c r="U49" s="65"/>
      <c r="V49" s="66"/>
      <c r="W49" s="67"/>
      <c r="X49" s="52"/>
      <c r="Y49" s="52"/>
      <c r="Z49" s="65"/>
      <c r="AA49" s="66"/>
      <c r="AB49" s="67"/>
      <c r="AC49" s="53"/>
      <c r="AD49" s="54"/>
      <c r="AE49" s="54"/>
    </row>
    <row r="50" spans="1:31" ht="12">
      <c r="A50" s="51"/>
      <c r="C50" s="68"/>
      <c r="D50" s="52"/>
      <c r="E50" s="68"/>
      <c r="F50" s="65"/>
      <c r="G50" s="66"/>
      <c r="H50" s="67"/>
      <c r="I50" s="52"/>
      <c r="J50" s="52"/>
      <c r="K50" s="65"/>
      <c r="L50" s="66"/>
      <c r="M50" s="67"/>
      <c r="N50" s="52"/>
      <c r="O50" s="52"/>
      <c r="P50" s="65"/>
      <c r="Q50" s="66"/>
      <c r="R50" s="67"/>
      <c r="S50" s="52"/>
      <c r="T50" s="52"/>
      <c r="U50" s="65"/>
      <c r="V50" s="66"/>
      <c r="W50" s="67"/>
      <c r="X50" s="52"/>
      <c r="Y50" s="52"/>
      <c r="Z50" s="65"/>
      <c r="AA50" s="66"/>
      <c r="AB50" s="67"/>
      <c r="AC50" s="53"/>
      <c r="AD50" s="54"/>
      <c r="AE50" s="54"/>
    </row>
    <row r="51" spans="1:31" ht="12">
      <c r="A51" s="51"/>
      <c r="C51" s="68"/>
      <c r="D51" s="52"/>
      <c r="E51" s="68"/>
      <c r="F51" s="65"/>
      <c r="G51" s="66"/>
      <c r="H51" s="67"/>
      <c r="I51" s="52"/>
      <c r="J51" s="52"/>
      <c r="K51" s="65"/>
      <c r="L51" s="66"/>
      <c r="M51" s="67"/>
      <c r="N51" s="52"/>
      <c r="O51" s="52"/>
      <c r="P51" s="65"/>
      <c r="Q51" s="66"/>
      <c r="R51" s="67"/>
      <c r="S51" s="52"/>
      <c r="T51" s="52"/>
      <c r="U51" s="65"/>
      <c r="V51" s="66"/>
      <c r="W51" s="67"/>
      <c r="X51" s="52"/>
      <c r="Y51" s="52"/>
      <c r="Z51" s="65"/>
      <c r="AA51" s="66"/>
      <c r="AB51" s="67"/>
      <c r="AC51" s="53"/>
      <c r="AD51" s="54"/>
      <c r="AE51" s="54"/>
    </row>
    <row r="52" spans="1:31" ht="12">
      <c r="A52" s="51"/>
      <c r="C52" s="68"/>
      <c r="D52" s="52"/>
      <c r="E52" s="68"/>
      <c r="F52" s="65"/>
      <c r="G52" s="66"/>
      <c r="H52" s="67"/>
      <c r="I52" s="52"/>
      <c r="J52" s="52"/>
      <c r="K52" s="65"/>
      <c r="L52" s="66"/>
      <c r="M52" s="67"/>
      <c r="N52" s="52"/>
      <c r="O52" s="52"/>
      <c r="P52" s="65"/>
      <c r="Q52" s="66"/>
      <c r="R52" s="67"/>
      <c r="S52" s="52"/>
      <c r="T52" s="52"/>
      <c r="U52" s="65"/>
      <c r="V52" s="66"/>
      <c r="W52" s="67"/>
      <c r="X52" s="52"/>
      <c r="Y52" s="52"/>
      <c r="Z52" s="65"/>
      <c r="AA52" s="66"/>
      <c r="AB52" s="67"/>
      <c r="AC52" s="53"/>
      <c r="AD52" s="54"/>
      <c r="AE52" s="5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ySplit="2" topLeftCell="BM3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3.28125" style="0" bestFit="1" customWidth="1"/>
    <col min="2" max="2" width="27.140625" style="69" bestFit="1" customWidth="1"/>
    <col min="3" max="3" width="9.421875" style="0" bestFit="1" customWidth="1"/>
    <col min="4" max="4" width="5.8515625" style="0" bestFit="1" customWidth="1"/>
    <col min="5" max="5" width="7.7109375" style="0" bestFit="1" customWidth="1"/>
    <col min="6" max="6" width="5.8515625" style="0" bestFit="1" customWidth="1"/>
    <col min="7" max="7" width="3.28125" style="0" bestFit="1" customWidth="1"/>
    <col min="8" max="16384" width="8.8515625" style="0" customWidth="1"/>
  </cols>
  <sheetData>
    <row r="1" spans="1:7" ht="12">
      <c r="A1" s="95"/>
      <c r="B1" s="76"/>
      <c r="C1" s="96" t="s">
        <v>25</v>
      </c>
      <c r="D1" s="100"/>
      <c r="E1" s="102" t="s">
        <v>13</v>
      </c>
      <c r="F1" s="76" t="s">
        <v>14</v>
      </c>
      <c r="G1" s="103"/>
    </row>
    <row r="2" spans="1:7" ht="12.75" thickBot="1">
      <c r="A2" s="104" t="s">
        <v>0</v>
      </c>
      <c r="B2" s="39" t="s">
        <v>26</v>
      </c>
      <c r="C2" s="2" t="s">
        <v>6</v>
      </c>
      <c r="D2" s="6" t="s">
        <v>15</v>
      </c>
      <c r="E2" s="35" t="s">
        <v>17</v>
      </c>
      <c r="F2" s="15"/>
      <c r="G2" s="105" t="s">
        <v>0</v>
      </c>
    </row>
    <row r="3" spans="1:10" ht="12.75">
      <c r="A3" s="16">
        <v>1</v>
      </c>
      <c r="B3" s="74" t="s">
        <v>29</v>
      </c>
      <c r="C3" s="49">
        <v>0.0008680555555555555</v>
      </c>
      <c r="D3" s="22">
        <v>1</v>
      </c>
      <c r="E3" s="23">
        <f>IF(D3&gt;0,1000-(F3-1)*10,"DNF")</f>
        <v>960</v>
      </c>
      <c r="F3" s="33">
        <f>IF(D3&gt;0,RANK(C3,C$3:C$52,1),"")</f>
        <v>5</v>
      </c>
      <c r="G3" s="16">
        <f>A3</f>
        <v>1</v>
      </c>
      <c r="J3" s="48"/>
    </row>
    <row r="4" spans="1:10" ht="12.75">
      <c r="A4" s="25">
        <v>2</v>
      </c>
      <c r="B4" s="56" t="s">
        <v>28</v>
      </c>
      <c r="C4" s="50">
        <v>0.0009375</v>
      </c>
      <c r="D4" s="31">
        <v>1</v>
      </c>
      <c r="E4" s="47">
        <f>IF(D4&gt;0,1000-(F4-1)*10,"DNF")</f>
        <v>840</v>
      </c>
      <c r="F4" s="33">
        <f>IF(D4&gt;0,RANK(C4,C$3:C$52,1),"")</f>
        <v>17</v>
      </c>
      <c r="G4" s="25">
        <f aca="true" t="shared" si="0" ref="G4:G33">A4</f>
        <v>2</v>
      </c>
      <c r="J4" s="48"/>
    </row>
    <row r="5" spans="1:10" ht="12.75">
      <c r="A5" s="25">
        <v>3</v>
      </c>
      <c r="B5" s="56" t="s">
        <v>27</v>
      </c>
      <c r="C5" s="50">
        <v>0.0010358796296296297</v>
      </c>
      <c r="D5" s="31">
        <v>1</v>
      </c>
      <c r="E5" s="47">
        <f aca="true" t="shared" si="1" ref="E5:E33">IF(D5&gt;0,1000-(F5-1)*10,"DNF")</f>
        <v>780</v>
      </c>
      <c r="F5" s="33">
        <f>IF(D5&gt;0,RANK(C5,C$3:C$52,1),"")</f>
        <v>23</v>
      </c>
      <c r="G5" s="25">
        <f t="shared" si="0"/>
        <v>3</v>
      </c>
      <c r="J5" s="48"/>
    </row>
    <row r="6" spans="1:10" ht="12.75">
      <c r="A6" s="25">
        <v>4</v>
      </c>
      <c r="B6" s="56" t="s">
        <v>30</v>
      </c>
      <c r="C6" s="50">
        <v>0.0008912037037037036</v>
      </c>
      <c r="D6" s="31">
        <v>1</v>
      </c>
      <c r="E6" s="47">
        <f t="shared" si="1"/>
        <v>930</v>
      </c>
      <c r="F6" s="33">
        <f>IF(D6&gt;0,RANK(C6,C$3:C$52,1),"")</f>
        <v>8</v>
      </c>
      <c r="G6" s="25">
        <f t="shared" si="0"/>
        <v>4</v>
      </c>
      <c r="J6" s="48"/>
    </row>
    <row r="7" spans="1:10" ht="12.75">
      <c r="A7" s="25">
        <v>5</v>
      </c>
      <c r="B7" s="56" t="s">
        <v>31</v>
      </c>
      <c r="C7" s="50">
        <v>0.0008912037037037036</v>
      </c>
      <c r="D7" s="31">
        <v>1</v>
      </c>
      <c r="E7" s="47">
        <f t="shared" si="1"/>
        <v>930</v>
      </c>
      <c r="F7" s="33">
        <f aca="true" t="shared" si="2" ref="F7:F33">IF(D7&gt;0,RANK(C7,C$3:C$52,1),"")</f>
        <v>8</v>
      </c>
      <c r="G7" s="25">
        <f t="shared" si="0"/>
        <v>5</v>
      </c>
      <c r="J7" s="48"/>
    </row>
    <row r="8" spans="1:10" ht="12.75">
      <c r="A8" s="25">
        <v>6</v>
      </c>
      <c r="B8" s="56" t="s">
        <v>32</v>
      </c>
      <c r="C8" s="50">
        <v>0.0008564814814814815</v>
      </c>
      <c r="D8" s="31">
        <v>1</v>
      </c>
      <c r="E8" s="47">
        <f t="shared" si="1"/>
        <v>970</v>
      </c>
      <c r="F8" s="33">
        <f t="shared" si="2"/>
        <v>4</v>
      </c>
      <c r="G8" s="25">
        <f t="shared" si="0"/>
        <v>6</v>
      </c>
      <c r="J8" s="48"/>
    </row>
    <row r="9" spans="1:10" ht="12.75">
      <c r="A9" s="25">
        <v>7</v>
      </c>
      <c r="B9" s="56" t="s">
        <v>33</v>
      </c>
      <c r="C9" s="50">
        <v>0.0008969907407407407</v>
      </c>
      <c r="D9" s="31">
        <v>1</v>
      </c>
      <c r="E9" s="47">
        <f t="shared" si="1"/>
        <v>910</v>
      </c>
      <c r="F9" s="33">
        <f t="shared" si="2"/>
        <v>10</v>
      </c>
      <c r="G9" s="25">
        <f t="shared" si="0"/>
        <v>7</v>
      </c>
      <c r="J9" s="48"/>
    </row>
    <row r="10" spans="1:10" ht="12.75">
      <c r="A10" s="25">
        <v>8</v>
      </c>
      <c r="B10" s="56" t="s">
        <v>34</v>
      </c>
      <c r="C10" s="50">
        <v>0.0009953703703703704</v>
      </c>
      <c r="D10" s="31">
        <v>1</v>
      </c>
      <c r="E10" s="47">
        <f t="shared" si="1"/>
        <v>810</v>
      </c>
      <c r="F10" s="33">
        <f t="shared" si="2"/>
        <v>20</v>
      </c>
      <c r="G10" s="25">
        <f t="shared" si="0"/>
        <v>8</v>
      </c>
      <c r="J10" s="48"/>
    </row>
    <row r="11" spans="1:10" ht="12.75">
      <c r="A11" s="25">
        <v>9</v>
      </c>
      <c r="B11" s="56" t="s">
        <v>35</v>
      </c>
      <c r="C11" s="50">
        <v>0.0009201388888888889</v>
      </c>
      <c r="D11" s="31">
        <v>1</v>
      </c>
      <c r="E11" s="47">
        <f t="shared" si="1"/>
        <v>870</v>
      </c>
      <c r="F11" s="33">
        <f t="shared" si="2"/>
        <v>14</v>
      </c>
      <c r="G11" s="25">
        <f t="shared" si="0"/>
        <v>9</v>
      </c>
      <c r="J11" s="48"/>
    </row>
    <row r="12" spans="1:10" ht="12.75">
      <c r="A12" s="25">
        <v>10</v>
      </c>
      <c r="B12" s="56" t="s">
        <v>36</v>
      </c>
      <c r="C12" s="50">
        <v>0.0008333333333333334</v>
      </c>
      <c r="D12" s="31">
        <v>1</v>
      </c>
      <c r="E12" s="47">
        <f t="shared" si="1"/>
        <v>990</v>
      </c>
      <c r="F12" s="33">
        <f t="shared" si="2"/>
        <v>2</v>
      </c>
      <c r="G12" s="25">
        <f t="shared" si="0"/>
        <v>10</v>
      </c>
      <c r="J12" s="48"/>
    </row>
    <row r="13" spans="1:10" ht="12.75">
      <c r="A13" s="25">
        <v>11</v>
      </c>
      <c r="B13" s="56" t="s">
        <v>37</v>
      </c>
      <c r="C13" s="50">
        <v>0.0010590277777777777</v>
      </c>
      <c r="D13" s="31">
        <v>1</v>
      </c>
      <c r="E13" s="47">
        <f t="shared" si="1"/>
        <v>770</v>
      </c>
      <c r="F13" s="33">
        <f t="shared" si="2"/>
        <v>24</v>
      </c>
      <c r="G13" s="25">
        <f t="shared" si="0"/>
        <v>11</v>
      </c>
      <c r="J13" s="48"/>
    </row>
    <row r="14" spans="1:10" ht="12.75">
      <c r="A14" s="25">
        <v>12</v>
      </c>
      <c r="B14" s="56" t="s">
        <v>38</v>
      </c>
      <c r="C14" s="50">
        <v>0.0009027777777777778</v>
      </c>
      <c r="D14" s="31">
        <v>1</v>
      </c>
      <c r="E14" s="47">
        <f t="shared" si="1"/>
        <v>890</v>
      </c>
      <c r="F14" s="33">
        <f t="shared" si="2"/>
        <v>12</v>
      </c>
      <c r="G14" s="25">
        <f t="shared" si="0"/>
        <v>12</v>
      </c>
      <c r="J14" s="48"/>
    </row>
    <row r="15" spans="1:10" ht="12.75">
      <c r="A15" s="25">
        <v>13</v>
      </c>
      <c r="B15" s="56" t="s">
        <v>39</v>
      </c>
      <c r="C15" s="50">
        <v>0.0010069444444444444</v>
      </c>
      <c r="D15" s="31">
        <v>1</v>
      </c>
      <c r="E15" s="47">
        <f t="shared" si="1"/>
        <v>800</v>
      </c>
      <c r="F15" s="33">
        <f t="shared" si="2"/>
        <v>21</v>
      </c>
      <c r="G15" s="25">
        <f t="shared" si="0"/>
        <v>13</v>
      </c>
      <c r="J15" s="48"/>
    </row>
    <row r="16" spans="1:10" ht="12.75">
      <c r="A16" s="25">
        <v>14</v>
      </c>
      <c r="B16" s="56" t="s">
        <v>40</v>
      </c>
      <c r="C16" s="50">
        <v>0.0008796296296296296</v>
      </c>
      <c r="D16" s="31">
        <v>1</v>
      </c>
      <c r="E16" s="47">
        <f t="shared" si="1"/>
        <v>940</v>
      </c>
      <c r="F16" s="33">
        <f t="shared" si="2"/>
        <v>7</v>
      </c>
      <c r="G16" s="25">
        <f t="shared" si="0"/>
        <v>14</v>
      </c>
      <c r="J16" s="48"/>
    </row>
    <row r="17" spans="1:10" ht="12.75">
      <c r="A17" s="25">
        <v>15</v>
      </c>
      <c r="B17" s="56" t="s">
        <v>41</v>
      </c>
      <c r="C17" s="50">
        <v>0.0008275462962962963</v>
      </c>
      <c r="D17" s="31">
        <v>1</v>
      </c>
      <c r="E17" s="47">
        <f t="shared" si="1"/>
        <v>1000</v>
      </c>
      <c r="F17" s="33">
        <f t="shared" si="2"/>
        <v>1</v>
      </c>
      <c r="G17" s="25">
        <f t="shared" si="0"/>
        <v>15</v>
      </c>
      <c r="J17" s="48"/>
    </row>
    <row r="18" spans="1:10" ht="12.75">
      <c r="A18" s="25">
        <v>16</v>
      </c>
      <c r="B18" s="56" t="s">
        <v>42</v>
      </c>
      <c r="C18" s="50"/>
      <c r="D18" s="31">
        <v>0</v>
      </c>
      <c r="E18" s="47" t="str">
        <f t="shared" si="1"/>
        <v>DNF</v>
      </c>
      <c r="F18" s="33">
        <f t="shared" si="2"/>
      </c>
      <c r="G18" s="25">
        <f t="shared" si="0"/>
        <v>16</v>
      </c>
      <c r="J18" s="48"/>
    </row>
    <row r="19" spans="1:10" ht="12.75">
      <c r="A19" s="25">
        <v>17</v>
      </c>
      <c r="B19" s="56" t="s">
        <v>43</v>
      </c>
      <c r="C19" s="50">
        <v>0.0009490740740740741</v>
      </c>
      <c r="D19" s="31">
        <v>1</v>
      </c>
      <c r="E19" s="47">
        <f t="shared" si="1"/>
        <v>830</v>
      </c>
      <c r="F19" s="33">
        <f t="shared" si="2"/>
        <v>18</v>
      </c>
      <c r="G19" s="25">
        <f t="shared" si="0"/>
        <v>17</v>
      </c>
      <c r="J19" s="48"/>
    </row>
    <row r="20" spans="1:10" ht="12.75">
      <c r="A20" s="25">
        <v>18</v>
      </c>
      <c r="B20" s="56" t="s">
        <v>44</v>
      </c>
      <c r="C20" s="50"/>
      <c r="D20" s="31">
        <v>0</v>
      </c>
      <c r="E20" s="47" t="str">
        <f t="shared" si="1"/>
        <v>DNF</v>
      </c>
      <c r="F20" s="33">
        <f t="shared" si="2"/>
      </c>
      <c r="G20" s="25">
        <f t="shared" si="0"/>
        <v>18</v>
      </c>
      <c r="J20" s="48"/>
    </row>
    <row r="21" spans="1:10" ht="12.75">
      <c r="A21" s="25">
        <v>19</v>
      </c>
      <c r="B21" s="56" t="s">
        <v>45</v>
      </c>
      <c r="C21" s="50"/>
      <c r="D21" s="31">
        <v>0</v>
      </c>
      <c r="E21" s="47" t="str">
        <f t="shared" si="1"/>
        <v>DNF</v>
      </c>
      <c r="F21" s="33">
        <f t="shared" si="2"/>
      </c>
      <c r="G21" s="25">
        <f t="shared" si="0"/>
        <v>19</v>
      </c>
      <c r="J21" s="48"/>
    </row>
    <row r="22" spans="1:10" ht="12.75">
      <c r="A22" s="25">
        <v>20</v>
      </c>
      <c r="B22" s="56" t="s">
        <v>46</v>
      </c>
      <c r="C22" s="50"/>
      <c r="D22" s="31">
        <v>0</v>
      </c>
      <c r="E22" s="47" t="str">
        <f t="shared" si="1"/>
        <v>DNF</v>
      </c>
      <c r="F22" s="33">
        <f t="shared" si="2"/>
      </c>
      <c r="G22" s="25">
        <f t="shared" si="0"/>
        <v>20</v>
      </c>
      <c r="J22" s="48"/>
    </row>
    <row r="23" spans="1:10" ht="12.75">
      <c r="A23" s="25">
        <v>21</v>
      </c>
      <c r="B23" s="56" t="s">
        <v>47</v>
      </c>
      <c r="C23" s="50"/>
      <c r="D23" s="31">
        <v>0</v>
      </c>
      <c r="E23" s="47" t="str">
        <f t="shared" si="1"/>
        <v>DNF</v>
      </c>
      <c r="F23" s="33">
        <f t="shared" si="2"/>
      </c>
      <c r="G23" s="25">
        <f t="shared" si="0"/>
        <v>21</v>
      </c>
      <c r="J23" s="48"/>
    </row>
    <row r="24" spans="1:10" ht="12.75">
      <c r="A24" s="25">
        <v>22</v>
      </c>
      <c r="B24" s="56" t="s">
        <v>48</v>
      </c>
      <c r="C24" s="50">
        <v>0.0008680555555555555</v>
      </c>
      <c r="D24" s="31">
        <v>1</v>
      </c>
      <c r="E24" s="47">
        <f t="shared" si="1"/>
        <v>960</v>
      </c>
      <c r="F24" s="33">
        <f t="shared" si="2"/>
        <v>5</v>
      </c>
      <c r="G24" s="25">
        <f t="shared" si="0"/>
        <v>22</v>
      </c>
      <c r="J24" s="48"/>
    </row>
    <row r="25" spans="1:10" ht="12.75">
      <c r="A25" s="25">
        <v>23</v>
      </c>
      <c r="B25" s="56" t="s">
        <v>49</v>
      </c>
      <c r="C25" s="50">
        <v>0.0009722222222222221</v>
      </c>
      <c r="D25" s="31">
        <v>1</v>
      </c>
      <c r="E25" s="47">
        <f t="shared" si="1"/>
        <v>820</v>
      </c>
      <c r="F25" s="33">
        <f t="shared" si="2"/>
        <v>19</v>
      </c>
      <c r="G25" s="25">
        <f t="shared" si="0"/>
        <v>23</v>
      </c>
      <c r="J25" s="48"/>
    </row>
    <row r="26" spans="1:10" ht="12.75">
      <c r="A26" s="25">
        <v>24</v>
      </c>
      <c r="B26" s="56" t="s">
        <v>50</v>
      </c>
      <c r="C26" s="50">
        <v>0.0009259259259259259</v>
      </c>
      <c r="D26" s="31">
        <v>1</v>
      </c>
      <c r="E26" s="47">
        <f t="shared" si="1"/>
        <v>860</v>
      </c>
      <c r="F26" s="33">
        <f t="shared" si="2"/>
        <v>15</v>
      </c>
      <c r="G26" s="25">
        <f t="shared" si="0"/>
        <v>24</v>
      </c>
      <c r="J26" s="48"/>
    </row>
    <row r="27" spans="1:10" ht="12.75">
      <c r="A27" s="25">
        <v>25</v>
      </c>
      <c r="B27" s="56" t="s">
        <v>51</v>
      </c>
      <c r="C27" s="50">
        <v>0.0009317129629629631</v>
      </c>
      <c r="D27" s="31">
        <v>1</v>
      </c>
      <c r="E27" s="47">
        <f t="shared" si="1"/>
        <v>850</v>
      </c>
      <c r="F27" s="33">
        <f t="shared" si="2"/>
        <v>16</v>
      </c>
      <c r="G27" s="25">
        <f t="shared" si="0"/>
        <v>25</v>
      </c>
      <c r="J27" s="48"/>
    </row>
    <row r="28" spans="1:10" ht="12.75">
      <c r="A28" s="25">
        <v>26</v>
      </c>
      <c r="B28" s="56" t="s">
        <v>52</v>
      </c>
      <c r="C28" s="50">
        <v>0.0010706018518518519</v>
      </c>
      <c r="D28" s="31">
        <v>1</v>
      </c>
      <c r="E28" s="47">
        <f t="shared" si="1"/>
        <v>760</v>
      </c>
      <c r="F28" s="33">
        <f t="shared" si="2"/>
        <v>25</v>
      </c>
      <c r="G28" s="25">
        <f t="shared" si="0"/>
        <v>26</v>
      </c>
      <c r="J28" s="48"/>
    </row>
    <row r="29" spans="1:10" ht="12.75">
      <c r="A29" s="25">
        <v>27</v>
      </c>
      <c r="B29" s="56" t="s">
        <v>53</v>
      </c>
      <c r="C29" s="50">
        <v>0.0010069444444444444</v>
      </c>
      <c r="D29" s="31">
        <v>1</v>
      </c>
      <c r="E29" s="47">
        <f t="shared" si="1"/>
        <v>800</v>
      </c>
      <c r="F29" s="33">
        <f t="shared" si="2"/>
        <v>21</v>
      </c>
      <c r="G29" s="25">
        <f t="shared" si="0"/>
        <v>27</v>
      </c>
      <c r="J29" s="48"/>
    </row>
    <row r="30" spans="1:10" ht="12.75">
      <c r="A30" s="25">
        <v>28</v>
      </c>
      <c r="B30" s="56" t="s">
        <v>54</v>
      </c>
      <c r="C30" s="50">
        <v>0.0008333333333333334</v>
      </c>
      <c r="D30" s="31">
        <v>1</v>
      </c>
      <c r="E30" s="47">
        <f t="shared" si="1"/>
        <v>990</v>
      </c>
      <c r="F30" s="33">
        <f t="shared" si="2"/>
        <v>2</v>
      </c>
      <c r="G30" s="25">
        <f t="shared" si="0"/>
        <v>28</v>
      </c>
      <c r="J30" s="48"/>
    </row>
    <row r="31" spans="1:10" ht="12.75">
      <c r="A31" s="25">
        <v>29</v>
      </c>
      <c r="B31" s="56" t="s">
        <v>55</v>
      </c>
      <c r="C31" s="50">
        <v>0.0009027777777777778</v>
      </c>
      <c r="D31" s="31">
        <v>1</v>
      </c>
      <c r="E31" s="47">
        <f t="shared" si="1"/>
        <v>890</v>
      </c>
      <c r="F31" s="33">
        <f t="shared" si="2"/>
        <v>12</v>
      </c>
      <c r="G31" s="25">
        <f t="shared" si="0"/>
        <v>29</v>
      </c>
      <c r="J31" s="48"/>
    </row>
    <row r="32" spans="1:10" ht="12.75">
      <c r="A32" s="25">
        <v>30</v>
      </c>
      <c r="B32" s="56" t="s">
        <v>56</v>
      </c>
      <c r="C32" s="50"/>
      <c r="D32" s="31">
        <v>0</v>
      </c>
      <c r="E32" s="47" t="str">
        <f t="shared" si="1"/>
        <v>DNF</v>
      </c>
      <c r="F32" s="33">
        <f t="shared" si="2"/>
      </c>
      <c r="G32" s="25">
        <f t="shared" si="0"/>
        <v>30</v>
      </c>
      <c r="J32" s="48"/>
    </row>
    <row r="33" spans="1:10" ht="12.75">
      <c r="A33" s="25">
        <v>31</v>
      </c>
      <c r="B33" s="56" t="s">
        <v>57</v>
      </c>
      <c r="C33" s="50">
        <v>0.0008969907407407407</v>
      </c>
      <c r="D33" s="31">
        <v>1</v>
      </c>
      <c r="E33" s="37">
        <f t="shared" si="1"/>
        <v>910</v>
      </c>
      <c r="F33" s="33">
        <f t="shared" si="2"/>
        <v>10</v>
      </c>
      <c r="G33" s="25">
        <f t="shared" si="0"/>
        <v>31</v>
      </c>
      <c r="J33" s="48"/>
    </row>
    <row r="34" spans="1:7" ht="12">
      <c r="A34" s="51"/>
      <c r="C34" s="52"/>
      <c r="D34" s="53"/>
      <c r="E34" s="54"/>
      <c r="F34" s="55"/>
      <c r="G34" s="51"/>
    </row>
    <row r="35" spans="1:7" ht="12">
      <c r="A35" s="51"/>
      <c r="C35" s="52"/>
      <c r="D35" s="53"/>
      <c r="E35" s="54"/>
      <c r="F35" s="55"/>
      <c r="G35" s="51"/>
    </row>
    <row r="36" spans="1:7" ht="12">
      <c r="A36" s="51"/>
      <c r="C36" s="52"/>
      <c r="D36" s="53"/>
      <c r="E36" s="54"/>
      <c r="F36" s="55"/>
      <c r="G36" s="51"/>
    </row>
    <row r="37" spans="1:7" ht="12">
      <c r="A37" s="51"/>
      <c r="C37" s="52"/>
      <c r="D37" s="53"/>
      <c r="E37" s="54"/>
      <c r="F37" s="55"/>
      <c r="G37" s="51"/>
    </row>
    <row r="38" spans="1:7" ht="12">
      <c r="A38" s="51"/>
      <c r="C38" s="52"/>
      <c r="D38" s="53"/>
      <c r="E38" s="54"/>
      <c r="F38" s="55"/>
      <c r="G38" s="51"/>
    </row>
    <row r="39" spans="1:7" ht="12">
      <c r="A39" s="51"/>
      <c r="C39" s="52"/>
      <c r="D39" s="53"/>
      <c r="E39" s="54"/>
      <c r="F39" s="55"/>
      <c r="G39" s="51"/>
    </row>
    <row r="40" spans="1:7" ht="12">
      <c r="A40" s="51"/>
      <c r="C40" s="52"/>
      <c r="D40" s="53"/>
      <c r="E40" s="54"/>
      <c r="F40" s="55"/>
      <c r="G40" s="51"/>
    </row>
    <row r="41" spans="1:7" ht="12">
      <c r="A41" s="51"/>
      <c r="C41" s="52"/>
      <c r="D41" s="53"/>
      <c r="E41" s="54"/>
      <c r="F41" s="55"/>
      <c r="G41" s="51"/>
    </row>
    <row r="42" spans="1:7" ht="12">
      <c r="A42" s="51"/>
      <c r="C42" s="52"/>
      <c r="D42" s="53"/>
      <c r="E42" s="54"/>
      <c r="F42" s="55"/>
      <c r="G42" s="51"/>
    </row>
    <row r="43" spans="1:7" ht="12">
      <c r="A43" s="51"/>
      <c r="C43" s="52"/>
      <c r="D43" s="53"/>
      <c r="E43" s="54"/>
      <c r="F43" s="55"/>
      <c r="G43" s="51"/>
    </row>
    <row r="44" spans="1:7" ht="12">
      <c r="A44" s="51"/>
      <c r="C44" s="52"/>
      <c r="D44" s="53"/>
      <c r="E44" s="54"/>
      <c r="F44" s="55"/>
      <c r="G44" s="51"/>
    </row>
    <row r="45" spans="1:7" ht="12">
      <c r="A45" s="51"/>
      <c r="C45" s="52"/>
      <c r="D45" s="53"/>
      <c r="E45" s="54"/>
      <c r="F45" s="55"/>
      <c r="G45" s="51"/>
    </row>
    <row r="46" spans="1:7" ht="12">
      <c r="A46" s="51"/>
      <c r="C46" s="52"/>
      <c r="D46" s="53"/>
      <c r="E46" s="54"/>
      <c r="F46" s="55"/>
      <c r="G46" s="51"/>
    </row>
    <row r="47" spans="1:7" ht="12">
      <c r="A47" s="51"/>
      <c r="C47" s="52"/>
      <c r="D47" s="53"/>
      <c r="E47" s="54"/>
      <c r="F47" s="55"/>
      <c r="G47" s="51"/>
    </row>
    <row r="48" spans="1:7" ht="12">
      <c r="A48" s="51"/>
      <c r="C48" s="52"/>
      <c r="D48" s="53"/>
      <c r="E48" s="54"/>
      <c r="F48" s="55"/>
      <c r="G48" s="51"/>
    </row>
    <row r="49" spans="1:7" ht="12">
      <c r="A49" s="51"/>
      <c r="C49" s="52"/>
      <c r="D49" s="53"/>
      <c r="E49" s="54"/>
      <c r="F49" s="55"/>
      <c r="G49" s="51"/>
    </row>
    <row r="50" spans="1:7" ht="12">
      <c r="A50" s="51"/>
      <c r="C50" s="52"/>
      <c r="D50" s="53"/>
      <c r="E50" s="54"/>
      <c r="F50" s="55"/>
      <c r="G50" s="51"/>
    </row>
    <row r="51" spans="1:7" ht="12">
      <c r="A51" s="51"/>
      <c r="C51" s="52"/>
      <c r="D51" s="53"/>
      <c r="E51" s="54"/>
      <c r="F51" s="55"/>
      <c r="G51" s="51"/>
    </row>
    <row r="52" spans="1:7" ht="12">
      <c r="A52" s="51"/>
      <c r="C52" s="52"/>
      <c r="D52" s="53"/>
      <c r="E52" s="54"/>
      <c r="F52" s="55"/>
      <c r="G52" s="51"/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1">
      <pane ySplit="2" topLeftCell="BM3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3.28125" style="69" bestFit="1" customWidth="1"/>
    <col min="2" max="2" width="27.140625" style="69" bestFit="1" customWidth="1"/>
    <col min="3" max="3" width="10.28125" style="69" bestFit="1" customWidth="1"/>
    <col min="4" max="5" width="11.140625" style="69" bestFit="1" customWidth="1"/>
    <col min="6" max="7" width="11.28125" style="69" bestFit="1" customWidth="1"/>
    <col min="8" max="8" width="11.140625" style="69" bestFit="1" customWidth="1"/>
    <col min="9" max="9" width="7.28125" style="69" bestFit="1" customWidth="1"/>
    <col min="10" max="10" width="5.8515625" style="69" bestFit="1" customWidth="1"/>
    <col min="11" max="11" width="7.7109375" style="69" bestFit="1" customWidth="1"/>
    <col min="12" max="12" width="7.7109375" style="70" bestFit="1" customWidth="1"/>
    <col min="13" max="13" width="5.8515625" style="69" bestFit="1" customWidth="1"/>
    <col min="14" max="14" width="3.28125" style="69" bestFit="1" customWidth="1"/>
    <col min="15" max="16384" width="8.8515625" style="0" customWidth="1"/>
  </cols>
  <sheetData>
    <row r="1" spans="1:14" ht="12">
      <c r="A1" s="95"/>
      <c r="B1" s="76"/>
      <c r="C1" s="96" t="s">
        <v>1</v>
      </c>
      <c r="D1" s="97" t="s">
        <v>16</v>
      </c>
      <c r="E1" s="97"/>
      <c r="F1" s="98">
        <v>0.014583333333333332</v>
      </c>
      <c r="G1" s="98">
        <v>0.015277777777777777</v>
      </c>
      <c r="H1" s="97"/>
      <c r="I1" s="99"/>
      <c r="J1" s="100"/>
      <c r="K1" s="101" t="s">
        <v>13</v>
      </c>
      <c r="L1" s="102" t="s">
        <v>13</v>
      </c>
      <c r="M1" s="76" t="s">
        <v>14</v>
      </c>
      <c r="N1" s="103"/>
    </row>
    <row r="2" spans="1:14" ht="21" thickBot="1">
      <c r="A2" s="104" t="s">
        <v>0</v>
      </c>
      <c r="B2" s="39" t="s">
        <v>26</v>
      </c>
      <c r="C2" s="2" t="s">
        <v>6</v>
      </c>
      <c r="D2" s="3" t="s">
        <v>7</v>
      </c>
      <c r="E2" s="3" t="s">
        <v>7</v>
      </c>
      <c r="F2" s="3" t="s">
        <v>3</v>
      </c>
      <c r="G2" s="3" t="s">
        <v>8</v>
      </c>
      <c r="H2" s="4" t="s">
        <v>4</v>
      </c>
      <c r="I2" s="5" t="s">
        <v>5</v>
      </c>
      <c r="J2" s="6" t="s">
        <v>15</v>
      </c>
      <c r="K2" s="7" t="s">
        <v>5</v>
      </c>
      <c r="L2" s="35" t="s">
        <v>17</v>
      </c>
      <c r="M2" s="15"/>
      <c r="N2" s="105" t="s">
        <v>0</v>
      </c>
    </row>
    <row r="3" spans="1:14" ht="12.75">
      <c r="A3" s="89">
        <v>1</v>
      </c>
      <c r="B3" s="74" t="s">
        <v>29</v>
      </c>
      <c r="C3" s="90">
        <v>0.6993055555555556</v>
      </c>
      <c r="D3" s="90">
        <f>$C3+F$1</f>
        <v>0.7138888888888889</v>
      </c>
      <c r="E3" s="90">
        <f>$C3+G$1</f>
        <v>0.7145833333333333</v>
      </c>
      <c r="F3" s="90">
        <v>0.7189814814814816</v>
      </c>
      <c r="G3" s="91">
        <f>IF(F3&gt;=D3,1,2)</f>
        <v>1</v>
      </c>
      <c r="H3" s="92">
        <f>IF(F3&lt;D3,D3-F3,IF(F3&gt;E3,F3-E3,0))</f>
        <v>0.0043981481481482065</v>
      </c>
      <c r="I3" s="57">
        <f>(HOUR(H3)*360+MINUTE(H3)*60+SECOND(H3))*G3</f>
        <v>380</v>
      </c>
      <c r="J3" s="93">
        <v>1</v>
      </c>
      <c r="K3" s="58">
        <f>IF(J3=1,I3,"DNF")</f>
        <v>380</v>
      </c>
      <c r="L3" s="58">
        <f>IF(J3&gt;0,1000-K3,"DNF")</f>
        <v>620</v>
      </c>
      <c r="M3" s="94">
        <f>IF(J3&gt;0,RANK(L3,L$3:L$52,0),"")</f>
        <v>7</v>
      </c>
      <c r="N3" s="89">
        <f>A3</f>
        <v>1</v>
      </c>
    </row>
    <row r="4" spans="1:14" ht="12.75">
      <c r="A4" s="25">
        <v>2</v>
      </c>
      <c r="B4" s="56" t="s">
        <v>28</v>
      </c>
      <c r="C4" s="26">
        <v>0.7517361111111112</v>
      </c>
      <c r="D4" s="26">
        <f aca="true" t="shared" si="0" ref="D4:E33">$C4+F$1</f>
        <v>0.7663194444444444</v>
      </c>
      <c r="E4" s="26">
        <f t="shared" si="0"/>
        <v>0.7670138888888889</v>
      </c>
      <c r="F4" s="26">
        <v>0.8211574074074074</v>
      </c>
      <c r="G4" s="86">
        <f>IF(F4&gt;=D4,1,2)</f>
        <v>1</v>
      </c>
      <c r="H4" s="87">
        <f>IF(F4&lt;D4,D4-F4,IF(F4&gt;E4,F4-E4,0))</f>
        <v>0.05414351851851851</v>
      </c>
      <c r="I4" s="62">
        <f>(HOUR(H4)*360+MINUTE(H4)*60+SECOND(H4))*G4</f>
        <v>1438</v>
      </c>
      <c r="J4" s="31">
        <v>1</v>
      </c>
      <c r="K4" s="32">
        <f>IF(J4=1,I4,"DNF")</f>
        <v>1438</v>
      </c>
      <c r="L4" s="32">
        <f>IF(J4&gt;0,1000-K4,"DNF")</f>
        <v>-438</v>
      </c>
      <c r="M4" s="88">
        <f>IF(J4&gt;0,RANK(L4,L$3:L$52,0),"")</f>
        <v>22</v>
      </c>
      <c r="N4" s="25">
        <f aca="true" t="shared" si="1" ref="N4:N33">A4</f>
        <v>2</v>
      </c>
    </row>
    <row r="5" spans="1:14" ht="12.75">
      <c r="A5" s="25">
        <v>3</v>
      </c>
      <c r="B5" s="56" t="s">
        <v>27</v>
      </c>
      <c r="C5" s="26">
        <v>0.7364583333333333</v>
      </c>
      <c r="D5" s="26">
        <f t="shared" si="0"/>
        <v>0.7510416666666666</v>
      </c>
      <c r="E5" s="26">
        <f t="shared" si="0"/>
        <v>0.751736111111111</v>
      </c>
      <c r="F5" s="26">
        <v>0.7742361111111111</v>
      </c>
      <c r="G5" s="86">
        <f aca="true" t="shared" si="2" ref="G5:G33">IF(F5&gt;=D5,1,2)</f>
        <v>1</v>
      </c>
      <c r="H5" s="87">
        <f aca="true" t="shared" si="3" ref="H5:H33">IF(F5&lt;D5,D5-F5,IF(F5&gt;E5,F5-E5,0))</f>
        <v>0.022500000000000075</v>
      </c>
      <c r="I5" s="62">
        <f aca="true" t="shared" si="4" ref="I5:I33">(HOUR(H5)*360+MINUTE(H5)*60+SECOND(H5))*G5</f>
        <v>1944</v>
      </c>
      <c r="J5" s="31">
        <v>1</v>
      </c>
      <c r="K5" s="32">
        <f aca="true" t="shared" si="5" ref="K5:K33">IF(J5=1,I5,"DNF")</f>
        <v>1944</v>
      </c>
      <c r="L5" s="32">
        <f aca="true" t="shared" si="6" ref="L5:L33">IF(J5&gt;0,1000-K5,"DNF")</f>
        <v>-944</v>
      </c>
      <c r="M5" s="88">
        <f aca="true" t="shared" si="7" ref="M5:M33">IF(J5&gt;0,RANK(L5,L$3:L$52,0),"")</f>
        <v>24</v>
      </c>
      <c r="N5" s="25">
        <f t="shared" si="1"/>
        <v>3</v>
      </c>
    </row>
    <row r="6" spans="1:14" ht="12.75">
      <c r="A6" s="25">
        <v>4</v>
      </c>
      <c r="B6" s="56" t="s">
        <v>30</v>
      </c>
      <c r="C6" s="26">
        <v>0.7458333333333332</v>
      </c>
      <c r="D6" s="26">
        <f t="shared" si="0"/>
        <v>0.7604166666666665</v>
      </c>
      <c r="E6" s="26">
        <f t="shared" si="0"/>
        <v>0.761111111111111</v>
      </c>
      <c r="F6" s="26">
        <v>0.7734375</v>
      </c>
      <c r="G6" s="86">
        <f t="shared" si="2"/>
        <v>1</v>
      </c>
      <c r="H6" s="87">
        <f t="shared" si="3"/>
        <v>0.01232638888888904</v>
      </c>
      <c r="I6" s="62">
        <f t="shared" si="4"/>
        <v>1065</v>
      </c>
      <c r="J6" s="31">
        <v>1</v>
      </c>
      <c r="K6" s="32">
        <f t="shared" si="5"/>
        <v>1065</v>
      </c>
      <c r="L6" s="32">
        <f t="shared" si="6"/>
        <v>-65</v>
      </c>
      <c r="M6" s="88">
        <f t="shared" si="7"/>
        <v>13</v>
      </c>
      <c r="N6" s="25">
        <f t="shared" si="1"/>
        <v>4</v>
      </c>
    </row>
    <row r="7" spans="1:14" ht="12.75">
      <c r="A7" s="25">
        <v>5</v>
      </c>
      <c r="B7" s="56" t="s">
        <v>31</v>
      </c>
      <c r="C7" s="26">
        <v>0.7899305555555555</v>
      </c>
      <c r="D7" s="26">
        <f t="shared" si="0"/>
        <v>0.8045138888888888</v>
      </c>
      <c r="E7" s="26">
        <f t="shared" si="0"/>
        <v>0.8052083333333332</v>
      </c>
      <c r="F7" s="26">
        <v>0.808414351851852</v>
      </c>
      <c r="G7" s="86">
        <f t="shared" si="2"/>
        <v>1</v>
      </c>
      <c r="H7" s="87">
        <f t="shared" si="3"/>
        <v>0.0032060185185187606</v>
      </c>
      <c r="I7" s="62">
        <f t="shared" si="4"/>
        <v>277</v>
      </c>
      <c r="J7" s="31">
        <v>1</v>
      </c>
      <c r="K7" s="32">
        <f t="shared" si="5"/>
        <v>277</v>
      </c>
      <c r="L7" s="32">
        <f t="shared" si="6"/>
        <v>723</v>
      </c>
      <c r="M7" s="88">
        <f t="shared" si="7"/>
        <v>6</v>
      </c>
      <c r="N7" s="25">
        <f t="shared" si="1"/>
        <v>5</v>
      </c>
    </row>
    <row r="8" spans="1:14" ht="12.75">
      <c r="A8" s="25">
        <v>6</v>
      </c>
      <c r="B8" s="56" t="s">
        <v>32</v>
      </c>
      <c r="C8" s="26">
        <v>0.7888888888888889</v>
      </c>
      <c r="D8" s="26">
        <f t="shared" si="0"/>
        <v>0.8034722222222221</v>
      </c>
      <c r="E8" s="26">
        <f t="shared" si="0"/>
        <v>0.8041666666666666</v>
      </c>
      <c r="F8" s="26">
        <v>0.8216435185185186</v>
      </c>
      <c r="G8" s="86">
        <f t="shared" si="2"/>
        <v>1</v>
      </c>
      <c r="H8" s="87">
        <f t="shared" si="3"/>
        <v>0.017476851851851993</v>
      </c>
      <c r="I8" s="62">
        <f t="shared" si="4"/>
        <v>1510</v>
      </c>
      <c r="J8" s="31">
        <v>1</v>
      </c>
      <c r="K8" s="32">
        <f t="shared" si="5"/>
        <v>1510</v>
      </c>
      <c r="L8" s="32">
        <f t="shared" si="6"/>
        <v>-510</v>
      </c>
      <c r="M8" s="88">
        <f t="shared" si="7"/>
        <v>23</v>
      </c>
      <c r="N8" s="25">
        <f t="shared" si="1"/>
        <v>6</v>
      </c>
    </row>
    <row r="9" spans="1:14" ht="12.75">
      <c r="A9" s="25">
        <v>7</v>
      </c>
      <c r="B9" s="56" t="s">
        <v>33</v>
      </c>
      <c r="C9" s="26">
        <v>0.7302083333333332</v>
      </c>
      <c r="D9" s="26">
        <f t="shared" si="0"/>
        <v>0.7447916666666665</v>
      </c>
      <c r="E9" s="26">
        <f t="shared" si="0"/>
        <v>0.745486111111111</v>
      </c>
      <c r="F9" s="26">
        <v>0.7843055555555556</v>
      </c>
      <c r="G9" s="86">
        <f t="shared" si="2"/>
        <v>1</v>
      </c>
      <c r="H9" s="87">
        <f t="shared" si="3"/>
        <v>0.03881944444444463</v>
      </c>
      <c r="I9" s="62">
        <f t="shared" si="4"/>
        <v>3354</v>
      </c>
      <c r="J9" s="31">
        <v>1</v>
      </c>
      <c r="K9" s="32">
        <f t="shared" si="5"/>
        <v>3354</v>
      </c>
      <c r="L9" s="32">
        <f t="shared" si="6"/>
        <v>-2354</v>
      </c>
      <c r="M9" s="88">
        <f t="shared" si="7"/>
        <v>26</v>
      </c>
      <c r="N9" s="25">
        <f t="shared" si="1"/>
        <v>7</v>
      </c>
    </row>
    <row r="10" spans="1:14" ht="12.75">
      <c r="A10" s="25">
        <v>8</v>
      </c>
      <c r="B10" s="56" t="s">
        <v>34</v>
      </c>
      <c r="C10" s="26">
        <v>0.7975694444444444</v>
      </c>
      <c r="D10" s="26">
        <f t="shared" si="0"/>
        <v>0.8121527777777777</v>
      </c>
      <c r="E10" s="26">
        <f t="shared" si="0"/>
        <v>0.8128472222222222</v>
      </c>
      <c r="F10" s="26">
        <v>0.8286458333333333</v>
      </c>
      <c r="G10" s="86">
        <f t="shared" si="2"/>
        <v>1</v>
      </c>
      <c r="H10" s="87">
        <f t="shared" si="3"/>
        <v>0.015798611111111138</v>
      </c>
      <c r="I10" s="62">
        <f t="shared" si="4"/>
        <v>1365</v>
      </c>
      <c r="J10" s="31">
        <v>1</v>
      </c>
      <c r="K10" s="32">
        <f t="shared" si="5"/>
        <v>1365</v>
      </c>
      <c r="L10" s="32">
        <f t="shared" si="6"/>
        <v>-365</v>
      </c>
      <c r="M10" s="88">
        <f t="shared" si="7"/>
        <v>20</v>
      </c>
      <c r="N10" s="25">
        <f t="shared" si="1"/>
        <v>8</v>
      </c>
    </row>
    <row r="11" spans="1:14" ht="12.75">
      <c r="A11" s="25">
        <v>9</v>
      </c>
      <c r="B11" s="56" t="s">
        <v>35</v>
      </c>
      <c r="C11" s="26">
        <v>0.7819444444444444</v>
      </c>
      <c r="D11" s="26">
        <f t="shared" si="0"/>
        <v>0.7965277777777777</v>
      </c>
      <c r="E11" s="26">
        <f t="shared" si="0"/>
        <v>0.7972222222222222</v>
      </c>
      <c r="F11" s="26">
        <v>0.7997106481481482</v>
      </c>
      <c r="G11" s="86">
        <f t="shared" si="2"/>
        <v>1</v>
      </c>
      <c r="H11" s="87">
        <f t="shared" si="3"/>
        <v>0.002488425925926019</v>
      </c>
      <c r="I11" s="62">
        <f t="shared" si="4"/>
        <v>215</v>
      </c>
      <c r="J11" s="31">
        <v>1</v>
      </c>
      <c r="K11" s="32">
        <f t="shared" si="5"/>
        <v>215</v>
      </c>
      <c r="L11" s="32">
        <f t="shared" si="6"/>
        <v>785</v>
      </c>
      <c r="M11" s="88">
        <f t="shared" si="7"/>
        <v>5</v>
      </c>
      <c r="N11" s="25">
        <f t="shared" si="1"/>
        <v>9</v>
      </c>
    </row>
    <row r="12" spans="1:14" ht="12.75">
      <c r="A12" s="25">
        <v>10</v>
      </c>
      <c r="B12" s="56" t="s">
        <v>36</v>
      </c>
      <c r="C12" s="26">
        <v>0.8017361111111111</v>
      </c>
      <c r="D12" s="26">
        <f t="shared" si="0"/>
        <v>0.8163194444444444</v>
      </c>
      <c r="E12" s="26">
        <f t="shared" si="0"/>
        <v>0.8170138888888888</v>
      </c>
      <c r="F12" s="26">
        <v>0.8222800925925925</v>
      </c>
      <c r="G12" s="86">
        <f t="shared" si="2"/>
        <v>1</v>
      </c>
      <c r="H12" s="87">
        <f t="shared" si="3"/>
        <v>0.005266203703703676</v>
      </c>
      <c r="I12" s="62">
        <f t="shared" si="4"/>
        <v>455</v>
      </c>
      <c r="J12" s="31">
        <v>1</v>
      </c>
      <c r="K12" s="32">
        <f t="shared" si="5"/>
        <v>455</v>
      </c>
      <c r="L12" s="32">
        <f t="shared" si="6"/>
        <v>545</v>
      </c>
      <c r="M12" s="88">
        <f t="shared" si="7"/>
        <v>8</v>
      </c>
      <c r="N12" s="25">
        <f t="shared" si="1"/>
        <v>10</v>
      </c>
    </row>
    <row r="13" spans="1:14" ht="12.75">
      <c r="A13" s="25">
        <v>11</v>
      </c>
      <c r="B13" s="56" t="s">
        <v>37</v>
      </c>
      <c r="C13" s="26">
        <v>0.8010416666666668</v>
      </c>
      <c r="D13" s="26">
        <f t="shared" si="0"/>
        <v>0.815625</v>
      </c>
      <c r="E13" s="26">
        <f t="shared" si="0"/>
        <v>0.8163194444444445</v>
      </c>
      <c r="F13" s="26">
        <v>0.8223958333333333</v>
      </c>
      <c r="G13" s="86">
        <f t="shared" si="2"/>
        <v>1</v>
      </c>
      <c r="H13" s="87">
        <f t="shared" si="3"/>
        <v>0.0060763888888888395</v>
      </c>
      <c r="I13" s="62">
        <f t="shared" si="4"/>
        <v>525</v>
      </c>
      <c r="J13" s="31">
        <v>1</v>
      </c>
      <c r="K13" s="32">
        <f t="shared" si="5"/>
        <v>525</v>
      </c>
      <c r="L13" s="32">
        <f t="shared" si="6"/>
        <v>475</v>
      </c>
      <c r="M13" s="88">
        <f t="shared" si="7"/>
        <v>9</v>
      </c>
      <c r="N13" s="25">
        <f t="shared" si="1"/>
        <v>11</v>
      </c>
    </row>
    <row r="14" spans="1:14" ht="12.75">
      <c r="A14" s="25">
        <v>12</v>
      </c>
      <c r="B14" s="56" t="s">
        <v>38</v>
      </c>
      <c r="C14" s="26">
        <v>0.7677083333333333</v>
      </c>
      <c r="D14" s="26">
        <f t="shared" si="0"/>
        <v>0.7822916666666666</v>
      </c>
      <c r="E14" s="26">
        <f t="shared" si="0"/>
        <v>0.782986111111111</v>
      </c>
      <c r="F14" s="26">
        <v>0.783587962962963</v>
      </c>
      <c r="G14" s="86">
        <f t="shared" si="2"/>
        <v>1</v>
      </c>
      <c r="H14" s="87">
        <f t="shared" si="3"/>
        <v>0.0006018518518519089</v>
      </c>
      <c r="I14" s="62">
        <f t="shared" si="4"/>
        <v>52</v>
      </c>
      <c r="J14" s="31">
        <v>1</v>
      </c>
      <c r="K14" s="32">
        <f t="shared" si="5"/>
        <v>52</v>
      </c>
      <c r="L14" s="32">
        <f t="shared" si="6"/>
        <v>948</v>
      </c>
      <c r="M14" s="88">
        <f t="shared" si="7"/>
        <v>1</v>
      </c>
      <c r="N14" s="25">
        <f t="shared" si="1"/>
        <v>12</v>
      </c>
    </row>
    <row r="15" spans="1:14" ht="12.75">
      <c r="A15" s="25">
        <v>13</v>
      </c>
      <c r="B15" s="56" t="s">
        <v>39</v>
      </c>
      <c r="C15" s="26">
        <v>0.7868055555555555</v>
      </c>
      <c r="D15" s="26">
        <f t="shared" si="0"/>
        <v>0.8013888888888888</v>
      </c>
      <c r="E15" s="26">
        <f t="shared" si="0"/>
        <v>0.8020833333333333</v>
      </c>
      <c r="F15" s="26">
        <v>0.8144097222222223</v>
      </c>
      <c r="G15" s="86">
        <f t="shared" si="2"/>
        <v>1</v>
      </c>
      <c r="H15" s="87">
        <f t="shared" si="3"/>
        <v>0.01232638888888904</v>
      </c>
      <c r="I15" s="62">
        <f t="shared" si="4"/>
        <v>1065</v>
      </c>
      <c r="J15" s="31">
        <v>1</v>
      </c>
      <c r="K15" s="32">
        <f t="shared" si="5"/>
        <v>1065</v>
      </c>
      <c r="L15" s="32">
        <f t="shared" si="6"/>
        <v>-65</v>
      </c>
      <c r="M15" s="88">
        <f t="shared" si="7"/>
        <v>13</v>
      </c>
      <c r="N15" s="25">
        <f t="shared" si="1"/>
        <v>13</v>
      </c>
    </row>
    <row r="16" spans="1:14" ht="12.75">
      <c r="A16" s="25">
        <v>14</v>
      </c>
      <c r="B16" s="56" t="s">
        <v>40</v>
      </c>
      <c r="C16" s="26">
        <v>0.8097222222222222</v>
      </c>
      <c r="D16" s="26">
        <f t="shared" si="0"/>
        <v>0.8243055555555555</v>
      </c>
      <c r="E16" s="26">
        <f t="shared" si="0"/>
        <v>0.825</v>
      </c>
      <c r="F16" s="26">
        <v>0.8265625</v>
      </c>
      <c r="G16" s="86">
        <f t="shared" si="2"/>
        <v>1</v>
      </c>
      <c r="H16" s="87">
        <f t="shared" si="3"/>
        <v>0.0015625000000000222</v>
      </c>
      <c r="I16" s="62">
        <f t="shared" si="4"/>
        <v>135</v>
      </c>
      <c r="J16" s="31">
        <v>1</v>
      </c>
      <c r="K16" s="32">
        <f t="shared" si="5"/>
        <v>135</v>
      </c>
      <c r="L16" s="32">
        <f t="shared" si="6"/>
        <v>865</v>
      </c>
      <c r="M16" s="88">
        <f t="shared" si="7"/>
        <v>3</v>
      </c>
      <c r="N16" s="25">
        <f t="shared" si="1"/>
        <v>14</v>
      </c>
    </row>
    <row r="17" spans="1:14" ht="12.75">
      <c r="A17" s="25">
        <v>15</v>
      </c>
      <c r="B17" s="56" t="s">
        <v>41</v>
      </c>
      <c r="C17" s="26">
        <v>0.7774305555555556</v>
      </c>
      <c r="D17" s="26">
        <f t="shared" si="0"/>
        <v>0.7920138888888889</v>
      </c>
      <c r="E17" s="26">
        <f t="shared" si="0"/>
        <v>0.7927083333333333</v>
      </c>
      <c r="F17" s="26">
        <v>0.8082638888888889</v>
      </c>
      <c r="G17" s="86">
        <f t="shared" si="2"/>
        <v>1</v>
      </c>
      <c r="H17" s="87">
        <f t="shared" si="3"/>
        <v>0.015555555555555545</v>
      </c>
      <c r="I17" s="62">
        <f t="shared" si="4"/>
        <v>1344</v>
      </c>
      <c r="J17" s="31">
        <v>1</v>
      </c>
      <c r="K17" s="32">
        <f t="shared" si="5"/>
        <v>1344</v>
      </c>
      <c r="L17" s="32">
        <f t="shared" si="6"/>
        <v>-344</v>
      </c>
      <c r="M17" s="88">
        <f t="shared" si="7"/>
        <v>18</v>
      </c>
      <c r="N17" s="25">
        <f t="shared" si="1"/>
        <v>15</v>
      </c>
    </row>
    <row r="18" spans="1:14" ht="12.75">
      <c r="A18" s="25">
        <v>16</v>
      </c>
      <c r="B18" s="56" t="s">
        <v>42</v>
      </c>
      <c r="C18" s="26">
        <v>0.7614583333333332</v>
      </c>
      <c r="D18" s="26">
        <f t="shared" si="0"/>
        <v>0.7760416666666665</v>
      </c>
      <c r="E18" s="26">
        <f t="shared" si="0"/>
        <v>0.776736111111111</v>
      </c>
      <c r="F18" s="26">
        <v>0.7905555555555556</v>
      </c>
      <c r="G18" s="86">
        <f t="shared" si="2"/>
        <v>1</v>
      </c>
      <c r="H18" s="87">
        <f t="shared" si="3"/>
        <v>0.013819444444444606</v>
      </c>
      <c r="I18" s="62">
        <f t="shared" si="4"/>
        <v>1194</v>
      </c>
      <c r="J18" s="31">
        <v>1</v>
      </c>
      <c r="K18" s="32">
        <f t="shared" si="5"/>
        <v>1194</v>
      </c>
      <c r="L18" s="32">
        <f t="shared" si="6"/>
        <v>-194</v>
      </c>
      <c r="M18" s="88">
        <f t="shared" si="7"/>
        <v>16</v>
      </c>
      <c r="N18" s="25">
        <f t="shared" si="1"/>
        <v>16</v>
      </c>
    </row>
    <row r="19" spans="1:14" ht="12.75">
      <c r="A19" s="25">
        <v>17</v>
      </c>
      <c r="B19" s="56" t="s">
        <v>43</v>
      </c>
      <c r="C19" s="26">
        <v>0.7784722222222222</v>
      </c>
      <c r="D19" s="26">
        <f t="shared" si="0"/>
        <v>0.7930555555555555</v>
      </c>
      <c r="E19" s="26">
        <f t="shared" si="0"/>
        <v>0.79375</v>
      </c>
      <c r="F19" s="26">
        <v>0.8081828703703704</v>
      </c>
      <c r="G19" s="86">
        <f t="shared" si="2"/>
        <v>1</v>
      </c>
      <c r="H19" s="87">
        <f t="shared" si="3"/>
        <v>0.014432870370370443</v>
      </c>
      <c r="I19" s="62">
        <f t="shared" si="4"/>
        <v>1247</v>
      </c>
      <c r="J19" s="31">
        <v>1</v>
      </c>
      <c r="K19" s="32">
        <f t="shared" si="5"/>
        <v>1247</v>
      </c>
      <c r="L19" s="32">
        <f t="shared" si="6"/>
        <v>-247</v>
      </c>
      <c r="M19" s="88">
        <f t="shared" si="7"/>
        <v>17</v>
      </c>
      <c r="N19" s="25">
        <f t="shared" si="1"/>
        <v>17</v>
      </c>
    </row>
    <row r="20" spans="1:14" ht="12.75">
      <c r="A20" s="25">
        <v>18</v>
      </c>
      <c r="B20" s="56" t="s">
        <v>44</v>
      </c>
      <c r="C20" s="26"/>
      <c r="D20" s="26">
        <f t="shared" si="0"/>
        <v>0.014583333333333332</v>
      </c>
      <c r="E20" s="26">
        <f t="shared" si="0"/>
        <v>0.015277777777777777</v>
      </c>
      <c r="F20" s="26"/>
      <c r="G20" s="86">
        <f t="shared" si="2"/>
        <v>2</v>
      </c>
      <c r="H20" s="87">
        <f t="shared" si="3"/>
        <v>0.014583333333333332</v>
      </c>
      <c r="I20" s="62">
        <f t="shared" si="4"/>
        <v>2520</v>
      </c>
      <c r="J20" s="31">
        <v>0</v>
      </c>
      <c r="K20" s="32" t="str">
        <f t="shared" si="5"/>
        <v>DNF</v>
      </c>
      <c r="L20" s="32" t="str">
        <f t="shared" si="6"/>
        <v>DNF</v>
      </c>
      <c r="M20" s="88">
        <f t="shared" si="7"/>
      </c>
      <c r="N20" s="25">
        <f t="shared" si="1"/>
        <v>18</v>
      </c>
    </row>
    <row r="21" spans="1:14" ht="12.75">
      <c r="A21" s="25">
        <v>19</v>
      </c>
      <c r="B21" s="56" t="s">
        <v>45</v>
      </c>
      <c r="C21" s="26"/>
      <c r="D21" s="26">
        <f t="shared" si="0"/>
        <v>0.014583333333333332</v>
      </c>
      <c r="E21" s="26">
        <f t="shared" si="0"/>
        <v>0.015277777777777777</v>
      </c>
      <c r="F21" s="26"/>
      <c r="G21" s="86">
        <f t="shared" si="2"/>
        <v>2</v>
      </c>
      <c r="H21" s="87">
        <f t="shared" si="3"/>
        <v>0.014583333333333332</v>
      </c>
      <c r="I21" s="62">
        <f t="shared" si="4"/>
        <v>2520</v>
      </c>
      <c r="J21" s="31">
        <v>0</v>
      </c>
      <c r="K21" s="32" t="str">
        <f t="shared" si="5"/>
        <v>DNF</v>
      </c>
      <c r="L21" s="32" t="str">
        <f t="shared" si="6"/>
        <v>DNF</v>
      </c>
      <c r="M21" s="88">
        <f t="shared" si="7"/>
      </c>
      <c r="N21" s="25">
        <f t="shared" si="1"/>
        <v>19</v>
      </c>
    </row>
    <row r="22" spans="1:14" ht="12.75">
      <c r="A22" s="25">
        <v>20</v>
      </c>
      <c r="B22" s="56" t="s">
        <v>46</v>
      </c>
      <c r="C22" s="26"/>
      <c r="D22" s="26">
        <f t="shared" si="0"/>
        <v>0.014583333333333332</v>
      </c>
      <c r="E22" s="26">
        <f t="shared" si="0"/>
        <v>0.015277777777777777</v>
      </c>
      <c r="F22" s="26">
        <v>0.7384490740740741</v>
      </c>
      <c r="G22" s="86">
        <f t="shared" si="2"/>
        <v>1</v>
      </c>
      <c r="H22" s="87">
        <f t="shared" si="3"/>
        <v>0.7231712962962964</v>
      </c>
      <c r="I22" s="62">
        <f t="shared" si="4"/>
        <v>7402</v>
      </c>
      <c r="J22" s="31">
        <v>0</v>
      </c>
      <c r="K22" s="32" t="str">
        <f t="shared" si="5"/>
        <v>DNF</v>
      </c>
      <c r="L22" s="32" t="str">
        <f t="shared" si="6"/>
        <v>DNF</v>
      </c>
      <c r="M22" s="88">
        <f t="shared" si="7"/>
      </c>
      <c r="N22" s="25">
        <f t="shared" si="1"/>
        <v>20</v>
      </c>
    </row>
    <row r="23" spans="1:14" ht="12.75">
      <c r="A23" s="25">
        <v>21</v>
      </c>
      <c r="B23" s="56" t="s">
        <v>47</v>
      </c>
      <c r="C23" s="26"/>
      <c r="D23" s="26">
        <f t="shared" si="0"/>
        <v>0.014583333333333332</v>
      </c>
      <c r="E23" s="26">
        <f t="shared" si="0"/>
        <v>0.015277777777777777</v>
      </c>
      <c r="F23" s="26"/>
      <c r="G23" s="86">
        <f t="shared" si="2"/>
        <v>2</v>
      </c>
      <c r="H23" s="87">
        <f t="shared" si="3"/>
        <v>0.014583333333333332</v>
      </c>
      <c r="I23" s="62">
        <f t="shared" si="4"/>
        <v>2520</v>
      </c>
      <c r="J23" s="31">
        <v>0</v>
      </c>
      <c r="K23" s="32" t="str">
        <f t="shared" si="5"/>
        <v>DNF</v>
      </c>
      <c r="L23" s="32" t="str">
        <f t="shared" si="6"/>
        <v>DNF</v>
      </c>
      <c r="M23" s="88">
        <f t="shared" si="7"/>
      </c>
      <c r="N23" s="25">
        <f t="shared" si="1"/>
        <v>21</v>
      </c>
    </row>
    <row r="24" spans="1:14" ht="12.75">
      <c r="A24" s="25">
        <v>22</v>
      </c>
      <c r="B24" s="56" t="s">
        <v>48</v>
      </c>
      <c r="C24" s="26">
        <v>0.7520833333333333</v>
      </c>
      <c r="D24" s="26">
        <f t="shared" si="0"/>
        <v>0.7666666666666666</v>
      </c>
      <c r="E24" s="26">
        <f t="shared" si="0"/>
        <v>0.767361111111111</v>
      </c>
      <c r="F24" s="26">
        <v>0.8212962962962963</v>
      </c>
      <c r="G24" s="86">
        <f t="shared" si="2"/>
        <v>1</v>
      </c>
      <c r="H24" s="87">
        <f t="shared" si="3"/>
        <v>0.05393518518518525</v>
      </c>
      <c r="I24" s="62">
        <f t="shared" si="4"/>
        <v>1420</v>
      </c>
      <c r="J24" s="31">
        <v>1</v>
      </c>
      <c r="K24" s="32">
        <f t="shared" si="5"/>
        <v>1420</v>
      </c>
      <c r="L24" s="32">
        <f t="shared" si="6"/>
        <v>-420</v>
      </c>
      <c r="M24" s="88">
        <f t="shared" si="7"/>
        <v>21</v>
      </c>
      <c r="N24" s="25">
        <f t="shared" si="1"/>
        <v>22</v>
      </c>
    </row>
    <row r="25" spans="1:14" ht="12.75">
      <c r="A25" s="25">
        <v>23</v>
      </c>
      <c r="B25" s="56" t="s">
        <v>49</v>
      </c>
      <c r="C25" s="26">
        <v>0.7847222222222222</v>
      </c>
      <c r="D25" s="26">
        <f t="shared" si="0"/>
        <v>0.7993055555555555</v>
      </c>
      <c r="E25" s="26">
        <f t="shared" si="0"/>
        <v>0.7999999999999999</v>
      </c>
      <c r="F25" s="26">
        <v>0.8125</v>
      </c>
      <c r="G25" s="86">
        <f t="shared" si="2"/>
        <v>1</v>
      </c>
      <c r="H25" s="87">
        <f t="shared" si="3"/>
        <v>0.012500000000000067</v>
      </c>
      <c r="I25" s="62">
        <f t="shared" si="4"/>
        <v>1080</v>
      </c>
      <c r="J25" s="31">
        <v>1</v>
      </c>
      <c r="K25" s="32">
        <f t="shared" si="5"/>
        <v>1080</v>
      </c>
      <c r="L25" s="32">
        <f t="shared" si="6"/>
        <v>-80</v>
      </c>
      <c r="M25" s="88">
        <f t="shared" si="7"/>
        <v>15</v>
      </c>
      <c r="N25" s="25">
        <f t="shared" si="1"/>
        <v>23</v>
      </c>
    </row>
    <row r="26" spans="1:14" ht="12.75">
      <c r="A26" s="25">
        <v>24</v>
      </c>
      <c r="B26" s="56" t="s">
        <v>50</v>
      </c>
      <c r="C26" s="26">
        <v>0.790625</v>
      </c>
      <c r="D26" s="26">
        <f t="shared" si="0"/>
        <v>0.8052083333333333</v>
      </c>
      <c r="E26" s="26">
        <f t="shared" si="0"/>
        <v>0.8059027777777777</v>
      </c>
      <c r="F26" s="26">
        <v>0.8215277777777777</v>
      </c>
      <c r="G26" s="86">
        <f t="shared" si="2"/>
        <v>1</v>
      </c>
      <c r="H26" s="87">
        <f t="shared" si="3"/>
        <v>0.015625</v>
      </c>
      <c r="I26" s="62">
        <f t="shared" si="4"/>
        <v>1350</v>
      </c>
      <c r="J26" s="31">
        <v>1</v>
      </c>
      <c r="K26" s="32">
        <f t="shared" si="5"/>
        <v>1350</v>
      </c>
      <c r="L26" s="32">
        <f t="shared" si="6"/>
        <v>-350</v>
      </c>
      <c r="M26" s="88">
        <f t="shared" si="7"/>
        <v>19</v>
      </c>
      <c r="N26" s="25">
        <f t="shared" si="1"/>
        <v>24</v>
      </c>
    </row>
    <row r="27" spans="1:14" ht="12.75">
      <c r="A27" s="25">
        <v>25</v>
      </c>
      <c r="B27" s="56" t="s">
        <v>51</v>
      </c>
      <c r="C27" s="26">
        <v>0.7597222222222223</v>
      </c>
      <c r="D27" s="26">
        <f t="shared" si="0"/>
        <v>0.7743055555555556</v>
      </c>
      <c r="E27" s="26">
        <f t="shared" si="0"/>
        <v>0.775</v>
      </c>
      <c r="F27" s="26">
        <v>0.7761574074074074</v>
      </c>
      <c r="G27" s="86">
        <f t="shared" si="2"/>
        <v>1</v>
      </c>
      <c r="H27" s="87">
        <f t="shared" si="3"/>
        <v>0.0011574074074073293</v>
      </c>
      <c r="I27" s="62">
        <f t="shared" si="4"/>
        <v>100</v>
      </c>
      <c r="J27" s="31">
        <v>1</v>
      </c>
      <c r="K27" s="32">
        <f t="shared" si="5"/>
        <v>100</v>
      </c>
      <c r="L27" s="32">
        <f t="shared" si="6"/>
        <v>900</v>
      </c>
      <c r="M27" s="88">
        <f t="shared" si="7"/>
        <v>2</v>
      </c>
      <c r="N27" s="25">
        <f t="shared" si="1"/>
        <v>25</v>
      </c>
    </row>
    <row r="28" spans="1:14" ht="12.75">
      <c r="A28" s="25">
        <v>26</v>
      </c>
      <c r="B28" s="56" t="s">
        <v>52</v>
      </c>
      <c r="C28" s="26">
        <v>0.7434027777777777</v>
      </c>
      <c r="D28" s="26">
        <f t="shared" si="0"/>
        <v>0.757986111111111</v>
      </c>
      <c r="E28" s="26">
        <f t="shared" si="0"/>
        <v>0.7586805555555555</v>
      </c>
      <c r="F28" s="26">
        <v>0.7602662037037037</v>
      </c>
      <c r="G28" s="86">
        <f t="shared" si="2"/>
        <v>1</v>
      </c>
      <c r="H28" s="87">
        <f t="shared" si="3"/>
        <v>0.001585648148148211</v>
      </c>
      <c r="I28" s="62">
        <f t="shared" si="4"/>
        <v>137</v>
      </c>
      <c r="J28" s="31">
        <v>1</v>
      </c>
      <c r="K28" s="32">
        <f t="shared" si="5"/>
        <v>137</v>
      </c>
      <c r="L28" s="32">
        <f t="shared" si="6"/>
        <v>863</v>
      </c>
      <c r="M28" s="88">
        <f t="shared" si="7"/>
        <v>4</v>
      </c>
      <c r="N28" s="25">
        <f t="shared" si="1"/>
        <v>26</v>
      </c>
    </row>
    <row r="29" spans="1:14" ht="12.75">
      <c r="A29" s="25">
        <v>27</v>
      </c>
      <c r="B29" s="56" t="s">
        <v>53</v>
      </c>
      <c r="C29" s="26">
        <v>0.767013888888889</v>
      </c>
      <c r="D29" s="26">
        <f t="shared" si="0"/>
        <v>0.7815972222222223</v>
      </c>
      <c r="E29" s="26">
        <f t="shared" si="0"/>
        <v>0.7822916666666667</v>
      </c>
      <c r="F29" s="26">
        <v>0.7924768518518519</v>
      </c>
      <c r="G29" s="86">
        <f t="shared" si="2"/>
        <v>1</v>
      </c>
      <c r="H29" s="87">
        <f t="shared" si="3"/>
        <v>0.010185185185185186</v>
      </c>
      <c r="I29" s="62">
        <f t="shared" si="4"/>
        <v>880</v>
      </c>
      <c r="J29" s="31">
        <v>1</v>
      </c>
      <c r="K29" s="32">
        <f t="shared" si="5"/>
        <v>880</v>
      </c>
      <c r="L29" s="32">
        <f t="shared" si="6"/>
        <v>120</v>
      </c>
      <c r="M29" s="88">
        <f t="shared" si="7"/>
        <v>12</v>
      </c>
      <c r="N29" s="25">
        <f t="shared" si="1"/>
        <v>27</v>
      </c>
    </row>
    <row r="30" spans="1:14" ht="12.75">
      <c r="A30" s="25">
        <v>28</v>
      </c>
      <c r="B30" s="56" t="s">
        <v>54</v>
      </c>
      <c r="C30" s="26">
        <v>0.7673611111111112</v>
      </c>
      <c r="D30" s="26">
        <f t="shared" si="0"/>
        <v>0.7819444444444444</v>
      </c>
      <c r="E30" s="26">
        <f t="shared" si="0"/>
        <v>0.7826388888888889</v>
      </c>
      <c r="F30" s="26">
        <v>0.7927083333333332</v>
      </c>
      <c r="G30" s="86">
        <f t="shared" si="2"/>
        <v>1</v>
      </c>
      <c r="H30" s="87">
        <f t="shared" si="3"/>
        <v>0.010069444444444353</v>
      </c>
      <c r="I30" s="62">
        <f t="shared" si="4"/>
        <v>870</v>
      </c>
      <c r="J30" s="31">
        <v>1</v>
      </c>
      <c r="K30" s="32">
        <f t="shared" si="5"/>
        <v>870</v>
      </c>
      <c r="L30" s="32">
        <f t="shared" si="6"/>
        <v>130</v>
      </c>
      <c r="M30" s="88">
        <f t="shared" si="7"/>
        <v>11</v>
      </c>
      <c r="N30" s="25">
        <f t="shared" si="1"/>
        <v>28</v>
      </c>
    </row>
    <row r="31" spans="1:14" ht="12.75">
      <c r="A31" s="25">
        <v>29</v>
      </c>
      <c r="B31" s="56" t="s">
        <v>55</v>
      </c>
      <c r="C31" s="26">
        <v>0.784375</v>
      </c>
      <c r="D31" s="26">
        <f t="shared" si="0"/>
        <v>0.7989583333333333</v>
      </c>
      <c r="E31" s="26">
        <f t="shared" si="0"/>
        <v>0.7996527777777778</v>
      </c>
      <c r="F31" s="26">
        <v>0.8061574074074075</v>
      </c>
      <c r="G31" s="86">
        <f t="shared" si="2"/>
        <v>1</v>
      </c>
      <c r="H31" s="87">
        <f t="shared" si="3"/>
        <v>0.006504629629629721</v>
      </c>
      <c r="I31" s="62">
        <f t="shared" si="4"/>
        <v>562</v>
      </c>
      <c r="J31" s="31">
        <v>1</v>
      </c>
      <c r="K31" s="32">
        <f t="shared" si="5"/>
        <v>562</v>
      </c>
      <c r="L31" s="32">
        <f t="shared" si="6"/>
        <v>438</v>
      </c>
      <c r="M31" s="88">
        <f t="shared" si="7"/>
        <v>10</v>
      </c>
      <c r="N31" s="25">
        <f t="shared" si="1"/>
        <v>29</v>
      </c>
    </row>
    <row r="32" spans="1:14" ht="12.75">
      <c r="A32" s="25">
        <v>30</v>
      </c>
      <c r="B32" s="56" t="s">
        <v>56</v>
      </c>
      <c r="C32" s="26"/>
      <c r="D32" s="26">
        <f t="shared" si="0"/>
        <v>0.014583333333333332</v>
      </c>
      <c r="E32" s="26">
        <f t="shared" si="0"/>
        <v>0.015277777777777777</v>
      </c>
      <c r="F32" s="26"/>
      <c r="G32" s="86">
        <f t="shared" si="2"/>
        <v>2</v>
      </c>
      <c r="H32" s="87">
        <f t="shared" si="3"/>
        <v>0.014583333333333332</v>
      </c>
      <c r="I32" s="62">
        <f t="shared" si="4"/>
        <v>2520</v>
      </c>
      <c r="J32" s="31">
        <v>0</v>
      </c>
      <c r="K32" s="32" t="str">
        <f t="shared" si="5"/>
        <v>DNF</v>
      </c>
      <c r="L32" s="32" t="str">
        <f t="shared" si="6"/>
        <v>DNF</v>
      </c>
      <c r="M32" s="88">
        <f t="shared" si="7"/>
      </c>
      <c r="N32" s="25">
        <f t="shared" si="1"/>
        <v>30</v>
      </c>
    </row>
    <row r="33" spans="1:14" ht="12.75">
      <c r="A33" s="25">
        <v>31</v>
      </c>
      <c r="B33" s="56" t="s">
        <v>57</v>
      </c>
      <c r="C33" s="26">
        <v>0.7878472222222223</v>
      </c>
      <c r="D33" s="26">
        <f t="shared" si="0"/>
        <v>0.8024305555555555</v>
      </c>
      <c r="E33" s="26">
        <f t="shared" si="0"/>
        <v>0.803125</v>
      </c>
      <c r="F33" s="26">
        <v>0.8263310185185185</v>
      </c>
      <c r="G33" s="86">
        <f t="shared" si="2"/>
        <v>1</v>
      </c>
      <c r="H33" s="87">
        <f t="shared" si="3"/>
        <v>0.023206018518518556</v>
      </c>
      <c r="I33" s="62">
        <f t="shared" si="4"/>
        <v>2005</v>
      </c>
      <c r="J33" s="31">
        <v>1</v>
      </c>
      <c r="K33" s="32">
        <f t="shared" si="5"/>
        <v>2005</v>
      </c>
      <c r="L33" s="32">
        <f t="shared" si="6"/>
        <v>-1005</v>
      </c>
      <c r="M33" s="88">
        <f t="shared" si="7"/>
        <v>25</v>
      </c>
      <c r="N33" s="25">
        <f t="shared" si="1"/>
        <v>31</v>
      </c>
    </row>
    <row r="34" spans="1:14" ht="12">
      <c r="A34" s="51"/>
      <c r="C34" s="52"/>
      <c r="D34" s="52"/>
      <c r="E34" s="52"/>
      <c r="F34" s="52"/>
      <c r="G34" s="65"/>
      <c r="H34" s="66"/>
      <c r="I34" s="67"/>
      <c r="J34" s="53"/>
      <c r="K34" s="54"/>
      <c r="L34" s="54"/>
      <c r="M34" s="55"/>
      <c r="N34" s="51"/>
    </row>
    <row r="35" spans="1:14" ht="12">
      <c r="A35" s="51"/>
      <c r="C35" s="52"/>
      <c r="D35" s="52"/>
      <c r="E35" s="52"/>
      <c r="F35" s="52"/>
      <c r="G35" s="65"/>
      <c r="H35" s="66"/>
      <c r="I35" s="67"/>
      <c r="J35" s="53"/>
      <c r="K35" s="54"/>
      <c r="L35" s="54"/>
      <c r="M35" s="55"/>
      <c r="N35" s="51"/>
    </row>
    <row r="36" spans="1:14" ht="12">
      <c r="A36" s="51"/>
      <c r="C36" s="52"/>
      <c r="D36" s="52"/>
      <c r="E36" s="52"/>
      <c r="F36" s="52"/>
      <c r="G36" s="65"/>
      <c r="H36" s="66"/>
      <c r="I36" s="67"/>
      <c r="J36" s="53"/>
      <c r="K36" s="54"/>
      <c r="L36" s="54"/>
      <c r="M36" s="55"/>
      <c r="N36" s="51"/>
    </row>
    <row r="37" spans="1:14" ht="12">
      <c r="A37" s="51"/>
      <c r="C37" s="52"/>
      <c r="D37" s="52"/>
      <c r="E37" s="52"/>
      <c r="F37" s="52"/>
      <c r="G37" s="65"/>
      <c r="H37" s="66"/>
      <c r="I37" s="67"/>
      <c r="J37" s="53"/>
      <c r="K37" s="54"/>
      <c r="L37" s="54"/>
      <c r="M37" s="55"/>
      <c r="N37" s="51"/>
    </row>
    <row r="38" spans="1:14" ht="12">
      <c r="A38" s="51"/>
      <c r="C38" s="52"/>
      <c r="D38" s="52"/>
      <c r="E38" s="52"/>
      <c r="F38" s="52"/>
      <c r="G38" s="65"/>
      <c r="H38" s="66"/>
      <c r="I38" s="67"/>
      <c r="J38" s="53"/>
      <c r="K38" s="54"/>
      <c r="L38" s="54"/>
      <c r="M38" s="55"/>
      <c r="N38" s="51"/>
    </row>
    <row r="39" spans="1:14" ht="12">
      <c r="A39" s="51"/>
      <c r="C39" s="52"/>
      <c r="D39" s="52"/>
      <c r="E39" s="52"/>
      <c r="F39" s="52"/>
      <c r="G39" s="65"/>
      <c r="H39" s="66"/>
      <c r="I39" s="67"/>
      <c r="J39" s="53"/>
      <c r="K39" s="54"/>
      <c r="L39" s="54"/>
      <c r="M39" s="55"/>
      <c r="N39" s="51"/>
    </row>
    <row r="40" spans="1:14" ht="12">
      <c r="A40" s="51"/>
      <c r="C40" s="52"/>
      <c r="D40" s="52"/>
      <c r="E40" s="52"/>
      <c r="F40" s="52"/>
      <c r="G40" s="65"/>
      <c r="H40" s="66"/>
      <c r="I40" s="67"/>
      <c r="J40" s="53"/>
      <c r="K40" s="54"/>
      <c r="L40" s="54"/>
      <c r="M40" s="55"/>
      <c r="N40" s="51"/>
    </row>
    <row r="41" spans="1:14" ht="12">
      <c r="A41" s="51"/>
      <c r="C41" s="52"/>
      <c r="D41" s="52"/>
      <c r="E41" s="52"/>
      <c r="F41" s="52"/>
      <c r="G41" s="65"/>
      <c r="H41" s="66"/>
      <c r="I41" s="67"/>
      <c r="J41" s="53"/>
      <c r="K41" s="54"/>
      <c r="L41" s="54"/>
      <c r="M41" s="55"/>
      <c r="N41" s="51"/>
    </row>
    <row r="42" spans="1:14" ht="12">
      <c r="A42" s="51"/>
      <c r="C42" s="52"/>
      <c r="D42" s="52"/>
      <c r="E42" s="52"/>
      <c r="F42" s="52"/>
      <c r="G42" s="65"/>
      <c r="H42" s="66"/>
      <c r="I42" s="67"/>
      <c r="J42" s="53"/>
      <c r="K42" s="54"/>
      <c r="L42" s="54"/>
      <c r="M42" s="55"/>
      <c r="N42" s="51"/>
    </row>
    <row r="43" spans="1:14" ht="12">
      <c r="A43" s="51"/>
      <c r="C43" s="52"/>
      <c r="D43" s="52"/>
      <c r="E43" s="52"/>
      <c r="F43" s="52"/>
      <c r="G43" s="65"/>
      <c r="H43" s="66"/>
      <c r="I43" s="67"/>
      <c r="J43" s="53"/>
      <c r="K43" s="54"/>
      <c r="L43" s="54"/>
      <c r="M43" s="55"/>
      <c r="N43" s="51"/>
    </row>
    <row r="44" spans="1:14" ht="12">
      <c r="A44" s="51"/>
      <c r="C44" s="52"/>
      <c r="D44" s="52"/>
      <c r="E44" s="52"/>
      <c r="F44" s="52"/>
      <c r="G44" s="65"/>
      <c r="H44" s="66"/>
      <c r="I44" s="67"/>
      <c r="J44" s="53"/>
      <c r="K44" s="54"/>
      <c r="L44" s="54"/>
      <c r="M44" s="55"/>
      <c r="N44" s="51"/>
    </row>
    <row r="45" spans="1:14" ht="12">
      <c r="A45" s="51"/>
      <c r="C45" s="52"/>
      <c r="D45" s="52"/>
      <c r="E45" s="52"/>
      <c r="F45" s="52"/>
      <c r="G45" s="65"/>
      <c r="H45" s="66"/>
      <c r="I45" s="67"/>
      <c r="J45" s="53"/>
      <c r="K45" s="54"/>
      <c r="L45" s="54"/>
      <c r="M45" s="55"/>
      <c r="N45" s="51"/>
    </row>
    <row r="46" spans="1:14" ht="12">
      <c r="A46" s="51"/>
      <c r="C46" s="52"/>
      <c r="D46" s="52"/>
      <c r="E46" s="52"/>
      <c r="F46" s="52"/>
      <c r="G46" s="65"/>
      <c r="H46" s="66"/>
      <c r="I46" s="67"/>
      <c r="J46" s="53"/>
      <c r="K46" s="54"/>
      <c r="L46" s="54"/>
      <c r="M46" s="55"/>
      <c r="N46" s="51"/>
    </row>
    <row r="47" spans="1:14" ht="12">
      <c r="A47" s="51"/>
      <c r="C47" s="52"/>
      <c r="D47" s="52"/>
      <c r="E47" s="52"/>
      <c r="F47" s="52"/>
      <c r="G47" s="65"/>
      <c r="H47" s="66"/>
      <c r="I47" s="67"/>
      <c r="J47" s="53"/>
      <c r="K47" s="54"/>
      <c r="L47" s="54"/>
      <c r="M47" s="55"/>
      <c r="N47" s="51"/>
    </row>
    <row r="48" spans="1:14" ht="12">
      <c r="A48" s="51"/>
      <c r="C48" s="52"/>
      <c r="D48" s="52"/>
      <c r="E48" s="52"/>
      <c r="F48" s="52"/>
      <c r="G48" s="65"/>
      <c r="H48" s="66"/>
      <c r="I48" s="67"/>
      <c r="J48" s="53"/>
      <c r="K48" s="54"/>
      <c r="L48" s="54"/>
      <c r="M48" s="55"/>
      <c r="N48" s="51"/>
    </row>
    <row r="49" spans="1:14" ht="12">
      <c r="A49" s="51"/>
      <c r="C49" s="52"/>
      <c r="D49" s="52"/>
      <c r="E49" s="52"/>
      <c r="F49" s="52"/>
      <c r="G49" s="65"/>
      <c r="H49" s="66"/>
      <c r="I49" s="67"/>
      <c r="J49" s="53"/>
      <c r="K49" s="54"/>
      <c r="L49" s="54"/>
      <c r="M49" s="55"/>
      <c r="N49" s="51"/>
    </row>
    <row r="50" spans="1:14" ht="12">
      <c r="A50" s="51"/>
      <c r="C50" s="52"/>
      <c r="D50" s="52"/>
      <c r="E50" s="52"/>
      <c r="F50" s="52"/>
      <c r="G50" s="65"/>
      <c r="H50" s="66"/>
      <c r="I50" s="67"/>
      <c r="J50" s="53"/>
      <c r="K50" s="54"/>
      <c r="L50" s="54"/>
      <c r="M50" s="55"/>
      <c r="N50" s="51"/>
    </row>
    <row r="51" spans="1:14" ht="12">
      <c r="A51" s="51"/>
      <c r="C51" s="52"/>
      <c r="D51" s="52"/>
      <c r="E51" s="52"/>
      <c r="F51" s="52"/>
      <c r="G51" s="65"/>
      <c r="H51" s="66"/>
      <c r="I51" s="67"/>
      <c r="J51" s="53"/>
      <c r="K51" s="54"/>
      <c r="L51" s="54"/>
      <c r="M51" s="55"/>
      <c r="N51" s="51"/>
    </row>
    <row r="52" spans="1:14" ht="12">
      <c r="A52" s="51"/>
      <c r="C52" s="52"/>
      <c r="D52" s="52"/>
      <c r="E52" s="52"/>
      <c r="F52" s="52"/>
      <c r="G52" s="65"/>
      <c r="H52" s="66"/>
      <c r="I52" s="67"/>
      <c r="J52" s="53"/>
      <c r="K52" s="54"/>
      <c r="L52" s="54"/>
      <c r="M52" s="55"/>
      <c r="N52" s="51"/>
    </row>
  </sheetData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69" customWidth="1"/>
    <col min="2" max="2" width="27.140625" style="69" bestFit="1" customWidth="1"/>
    <col min="3" max="3" width="12.8515625" style="67" customWidth="1"/>
    <col min="4" max="4" width="12.140625" style="54" bestFit="1" customWidth="1"/>
    <col min="5" max="5" width="12.140625" style="54" customWidth="1"/>
    <col min="6" max="6" width="14.7109375" style="67" bestFit="1" customWidth="1"/>
    <col min="7" max="7" width="9.140625" style="85" customWidth="1"/>
    <col min="8" max="8" width="9.140625" style="84" customWidth="1"/>
    <col min="9" max="16384" width="8.8515625" style="0" customWidth="1"/>
  </cols>
  <sheetData>
    <row r="1" spans="1:8" s="38" customFormat="1" ht="12">
      <c r="A1" s="75"/>
      <c r="B1" s="76"/>
      <c r="C1" s="77"/>
      <c r="D1" s="78"/>
      <c r="E1" s="78"/>
      <c r="F1" s="77"/>
      <c r="G1" s="79" t="s">
        <v>13</v>
      </c>
      <c r="H1" s="80"/>
    </row>
    <row r="2" spans="1:8" s="41" customFormat="1" ht="24.75" thickBot="1">
      <c r="A2" s="81" t="s">
        <v>0</v>
      </c>
      <c r="B2" s="39" t="s">
        <v>26</v>
      </c>
      <c r="C2" s="40" t="s">
        <v>18</v>
      </c>
      <c r="D2" s="40" t="s">
        <v>19</v>
      </c>
      <c r="E2" s="40" t="s">
        <v>22</v>
      </c>
      <c r="F2" s="40" t="s">
        <v>20</v>
      </c>
      <c r="G2" s="42" t="s">
        <v>21</v>
      </c>
      <c r="H2" s="82" t="s">
        <v>14</v>
      </c>
    </row>
    <row r="3" spans="1:8" ht="12.75">
      <c r="A3" s="73">
        <v>1</v>
      </c>
      <c r="B3" s="74" t="s">
        <v>29</v>
      </c>
      <c r="C3" s="57">
        <f>AkmenainaisCels!M3</f>
        <v>400</v>
      </c>
      <c r="D3" s="58">
        <f>Regularitate!AE3</f>
        <v>-3692</v>
      </c>
      <c r="E3" s="58">
        <f>LeViski!E3</f>
        <v>960</v>
      </c>
      <c r="F3" s="58">
        <f>CelsUzAlpiem!L3</f>
        <v>620</v>
      </c>
      <c r="G3" s="59">
        <f>IF(OR(D3="DNF",F3="DNF",C3="DNF"),"",SUM(C3:F3))</f>
        <v>-1712</v>
      </c>
      <c r="H3" s="60">
        <f>IF(G3&lt;&gt;"",RANK(G3,G$3:G$52,0),"")</f>
        <v>16</v>
      </c>
    </row>
    <row r="4" spans="1:8" ht="12.75">
      <c r="A4" s="61">
        <v>2</v>
      </c>
      <c r="B4" s="56" t="s">
        <v>28</v>
      </c>
      <c r="C4" s="62">
        <f>AkmenainaisCels!M4</f>
        <v>400</v>
      </c>
      <c r="D4" s="32">
        <f>Regularitate!AE4</f>
        <v>-155</v>
      </c>
      <c r="E4" s="32">
        <f>LeViski!E4</f>
        <v>840</v>
      </c>
      <c r="F4" s="32">
        <f>CelsUzAlpiem!L4</f>
        <v>-438</v>
      </c>
      <c r="G4" s="63">
        <f>IF(OR(D4="DNF",F4="DNF",C4="DNF"),"",SUM(C4:F4))</f>
        <v>647</v>
      </c>
      <c r="H4" s="64">
        <f>IF(G4&lt;&gt;"",RANK(G4,G$3:G$52,0),"")</f>
        <v>10</v>
      </c>
    </row>
    <row r="5" spans="1:8" ht="12.75">
      <c r="A5" s="61">
        <v>3</v>
      </c>
      <c r="B5" s="56" t="s">
        <v>27</v>
      </c>
      <c r="C5" s="62">
        <f>AkmenainaisCels!M5</f>
        <v>200</v>
      </c>
      <c r="D5" s="32">
        <f>Regularitate!AE5</f>
        <v>-98</v>
      </c>
      <c r="E5" s="32">
        <f>LeViski!E5</f>
        <v>780</v>
      </c>
      <c r="F5" s="32">
        <f>CelsUzAlpiem!L5</f>
        <v>-944</v>
      </c>
      <c r="G5" s="63">
        <f aca="true" t="shared" si="0" ref="G5:G33">IF(OR(D5="DNF",F5="DNF",C5="DNF"),"",SUM(C5:F5))</f>
        <v>-62</v>
      </c>
      <c r="H5" s="64">
        <f>IF(G5&lt;&gt;"",RANK(G5,G$3:G$52,0),"")</f>
        <v>12</v>
      </c>
    </row>
    <row r="6" spans="1:8" ht="12.75">
      <c r="A6" s="61">
        <v>4</v>
      </c>
      <c r="B6" s="56" t="s">
        <v>30</v>
      </c>
      <c r="C6" s="62">
        <f>AkmenainaisCels!M6</f>
        <v>400</v>
      </c>
      <c r="D6" s="32">
        <f>Regularitate!AE6</f>
        <v>-537</v>
      </c>
      <c r="E6" s="32">
        <f>LeViski!E6</f>
        <v>930</v>
      </c>
      <c r="F6" s="32">
        <f>CelsUzAlpiem!L6</f>
        <v>-65</v>
      </c>
      <c r="G6" s="63">
        <f t="shared" si="0"/>
        <v>728</v>
      </c>
      <c r="H6" s="64">
        <f aca="true" t="shared" si="1" ref="H6:H33">IF(G6&lt;&gt;"",RANK(G6,G$3:G$52,0),"")</f>
        <v>9</v>
      </c>
    </row>
    <row r="7" spans="1:8" ht="12.75">
      <c r="A7" s="61">
        <v>5</v>
      </c>
      <c r="B7" s="56" t="s">
        <v>31</v>
      </c>
      <c r="C7" s="62">
        <f>AkmenainaisCels!M7</f>
        <v>400</v>
      </c>
      <c r="D7" s="32">
        <f>Regularitate!AE7</f>
        <v>-730</v>
      </c>
      <c r="E7" s="32">
        <f>LeViski!E7</f>
        <v>930</v>
      </c>
      <c r="F7" s="32">
        <f>CelsUzAlpiem!L7</f>
        <v>723</v>
      </c>
      <c r="G7" s="63">
        <f t="shared" si="0"/>
        <v>1323</v>
      </c>
      <c r="H7" s="64">
        <f t="shared" si="1"/>
        <v>8</v>
      </c>
    </row>
    <row r="8" spans="1:8" ht="12.75">
      <c r="A8" s="61">
        <v>6</v>
      </c>
      <c r="B8" s="56" t="s">
        <v>32</v>
      </c>
      <c r="C8" s="62">
        <f>AkmenainaisCels!M8</f>
        <v>-350</v>
      </c>
      <c r="D8" s="32" t="str">
        <f>Regularitate!AE8</f>
        <v>DNF</v>
      </c>
      <c r="E8" s="32">
        <f>LeViski!E8</f>
        <v>970</v>
      </c>
      <c r="F8" s="32">
        <f>CelsUzAlpiem!L8</f>
        <v>-510</v>
      </c>
      <c r="G8" s="63">
        <f t="shared" si="0"/>
      </c>
      <c r="H8" s="64">
        <f t="shared" si="1"/>
      </c>
    </row>
    <row r="9" spans="1:8" ht="12.75">
      <c r="A9" s="61">
        <v>7</v>
      </c>
      <c r="B9" s="56" t="s">
        <v>33</v>
      </c>
      <c r="C9" s="62">
        <f>AkmenainaisCels!M9</f>
        <v>400</v>
      </c>
      <c r="D9" s="32" t="str">
        <f>Regularitate!AE9</f>
        <v>DNF</v>
      </c>
      <c r="E9" s="32">
        <f>LeViski!E9</f>
        <v>910</v>
      </c>
      <c r="F9" s="32">
        <f>CelsUzAlpiem!L9</f>
        <v>-2354</v>
      </c>
      <c r="G9" s="63">
        <f t="shared" si="0"/>
      </c>
      <c r="H9" s="64">
        <f t="shared" si="1"/>
      </c>
    </row>
    <row r="10" spans="1:8" ht="12.75">
      <c r="A10" s="61">
        <v>8</v>
      </c>
      <c r="B10" s="56" t="s">
        <v>34</v>
      </c>
      <c r="C10" s="62">
        <f>AkmenainaisCels!M10</f>
        <v>0</v>
      </c>
      <c r="D10" s="32">
        <f>Regularitate!AE10</f>
        <v>-7500</v>
      </c>
      <c r="E10" s="32">
        <f>LeViski!E10</f>
        <v>810</v>
      </c>
      <c r="F10" s="32">
        <f>CelsUzAlpiem!L10</f>
        <v>-365</v>
      </c>
      <c r="G10" s="63">
        <f t="shared" si="0"/>
        <v>-7055</v>
      </c>
      <c r="H10" s="64">
        <f t="shared" si="1"/>
        <v>19</v>
      </c>
    </row>
    <row r="11" spans="1:8" ht="12.75">
      <c r="A11" s="61">
        <v>9</v>
      </c>
      <c r="B11" s="56" t="s">
        <v>35</v>
      </c>
      <c r="C11" s="62">
        <f>AkmenainaisCels!M11</f>
        <v>200</v>
      </c>
      <c r="D11" s="32">
        <f>Regularitate!AE11</f>
        <v>776</v>
      </c>
      <c r="E11" s="32">
        <f>LeViski!E11</f>
        <v>870</v>
      </c>
      <c r="F11" s="32">
        <f>CelsUzAlpiem!L11</f>
        <v>785</v>
      </c>
      <c r="G11" s="63">
        <f t="shared" si="0"/>
        <v>2631</v>
      </c>
      <c r="H11" s="64">
        <f t="shared" si="1"/>
        <v>2</v>
      </c>
    </row>
    <row r="12" spans="1:8" ht="12.75">
      <c r="A12" s="61">
        <v>10</v>
      </c>
      <c r="B12" s="56" t="s">
        <v>36</v>
      </c>
      <c r="C12" s="62">
        <f>AkmenainaisCels!M12</f>
        <v>400</v>
      </c>
      <c r="D12" s="32" t="str">
        <f>Regularitate!AE12</f>
        <v>DNF</v>
      </c>
      <c r="E12" s="32">
        <f>LeViski!E12</f>
        <v>990</v>
      </c>
      <c r="F12" s="32">
        <f>CelsUzAlpiem!L12</f>
        <v>545</v>
      </c>
      <c r="G12" s="63">
        <f t="shared" si="0"/>
      </c>
      <c r="H12" s="64">
        <f t="shared" si="1"/>
      </c>
    </row>
    <row r="13" spans="1:8" ht="12.75">
      <c r="A13" s="61">
        <v>11</v>
      </c>
      <c r="B13" s="56" t="s">
        <v>37</v>
      </c>
      <c r="C13" s="62">
        <f>AkmenainaisCels!M13</f>
        <v>400</v>
      </c>
      <c r="D13" s="32" t="str">
        <f>Regularitate!AE13</f>
        <v>DNF</v>
      </c>
      <c r="E13" s="32">
        <f>LeViski!E13</f>
        <v>770</v>
      </c>
      <c r="F13" s="32">
        <f>CelsUzAlpiem!L13</f>
        <v>475</v>
      </c>
      <c r="G13" s="63">
        <f t="shared" si="0"/>
      </c>
      <c r="H13" s="64">
        <f t="shared" si="1"/>
      </c>
    </row>
    <row r="14" spans="1:8" ht="12.75">
      <c r="A14" s="61">
        <v>12</v>
      </c>
      <c r="B14" s="56" t="s">
        <v>38</v>
      </c>
      <c r="C14" s="62">
        <f>AkmenainaisCels!M14</f>
        <v>400</v>
      </c>
      <c r="D14" s="32">
        <f>Regularitate!AE14</f>
        <v>541</v>
      </c>
      <c r="E14" s="32">
        <f>LeViski!E14</f>
        <v>890</v>
      </c>
      <c r="F14" s="32">
        <f>CelsUzAlpiem!L14</f>
        <v>948</v>
      </c>
      <c r="G14" s="63">
        <f t="shared" si="0"/>
        <v>2779</v>
      </c>
      <c r="H14" s="64">
        <f t="shared" si="1"/>
        <v>1</v>
      </c>
    </row>
    <row r="15" spans="1:8" ht="12.75">
      <c r="A15" s="61">
        <v>13</v>
      </c>
      <c r="B15" s="56" t="s">
        <v>39</v>
      </c>
      <c r="C15" s="62">
        <f>AkmenainaisCels!M15</f>
        <v>200</v>
      </c>
      <c r="D15" s="32">
        <f>Regularitate!AE15</f>
        <v>-9370</v>
      </c>
      <c r="E15" s="32">
        <f>LeViski!E15</f>
        <v>800</v>
      </c>
      <c r="F15" s="32">
        <f>CelsUzAlpiem!L15</f>
        <v>-65</v>
      </c>
      <c r="G15" s="63">
        <f t="shared" si="0"/>
        <v>-8435</v>
      </c>
      <c r="H15" s="64">
        <f t="shared" si="1"/>
        <v>20</v>
      </c>
    </row>
    <row r="16" spans="1:8" ht="12.75">
      <c r="A16" s="61">
        <v>14</v>
      </c>
      <c r="B16" s="56" t="s">
        <v>40</v>
      </c>
      <c r="C16" s="62">
        <f>AkmenainaisCels!M16</f>
        <v>-2370</v>
      </c>
      <c r="D16" s="32">
        <f>Regularitate!AE16</f>
        <v>-4148</v>
      </c>
      <c r="E16" s="32">
        <f>LeViski!E16</f>
        <v>940</v>
      </c>
      <c r="F16" s="32">
        <f>CelsUzAlpiem!L16</f>
        <v>865</v>
      </c>
      <c r="G16" s="63">
        <f t="shared" si="0"/>
        <v>-4713</v>
      </c>
      <c r="H16" s="64">
        <f t="shared" si="1"/>
        <v>18</v>
      </c>
    </row>
    <row r="17" spans="1:8" ht="12.75">
      <c r="A17" s="61">
        <v>15</v>
      </c>
      <c r="B17" s="56" t="s">
        <v>41</v>
      </c>
      <c r="C17" s="62">
        <f>AkmenainaisCels!M17</f>
        <v>400</v>
      </c>
      <c r="D17" s="32">
        <f>Regularitate!AE17</f>
        <v>793</v>
      </c>
      <c r="E17" s="32">
        <f>LeViski!E17</f>
        <v>1000</v>
      </c>
      <c r="F17" s="32">
        <f>CelsUzAlpiem!L17</f>
        <v>-344</v>
      </c>
      <c r="G17" s="63">
        <f t="shared" si="0"/>
        <v>1849</v>
      </c>
      <c r="H17" s="64">
        <f t="shared" si="1"/>
        <v>7</v>
      </c>
    </row>
    <row r="18" spans="1:8" ht="12.75">
      <c r="A18" s="61">
        <v>16</v>
      </c>
      <c r="B18" s="56" t="s">
        <v>42</v>
      </c>
      <c r="C18" s="62">
        <f>AkmenainaisCels!M18</f>
        <v>0</v>
      </c>
      <c r="D18" s="32" t="str">
        <f>Regularitate!AE18</f>
        <v>DNF</v>
      </c>
      <c r="E18" s="32" t="str">
        <f>LeViski!E18</f>
        <v>DNF</v>
      </c>
      <c r="F18" s="32">
        <f>CelsUzAlpiem!L18</f>
        <v>-194</v>
      </c>
      <c r="G18" s="63">
        <f t="shared" si="0"/>
      </c>
      <c r="H18" s="64">
        <f t="shared" si="1"/>
      </c>
    </row>
    <row r="19" spans="1:8" ht="12.75">
      <c r="A19" s="61">
        <v>17</v>
      </c>
      <c r="B19" s="56" t="s">
        <v>43</v>
      </c>
      <c r="C19" s="62">
        <f>AkmenainaisCels!M19</f>
        <v>400</v>
      </c>
      <c r="D19" s="32">
        <f>Regularitate!AE19</f>
        <v>-5372</v>
      </c>
      <c r="E19" s="32">
        <f>LeViski!E19</f>
        <v>830</v>
      </c>
      <c r="F19" s="32">
        <f>CelsUzAlpiem!L19</f>
        <v>-247</v>
      </c>
      <c r="G19" s="63">
        <f t="shared" si="0"/>
        <v>-4389</v>
      </c>
      <c r="H19" s="64">
        <f t="shared" si="1"/>
        <v>17</v>
      </c>
    </row>
    <row r="20" spans="1:8" ht="12.75">
      <c r="A20" s="61">
        <v>18</v>
      </c>
      <c r="B20" s="56" t="s">
        <v>44</v>
      </c>
      <c r="C20" s="62" t="str">
        <f>AkmenainaisCels!M20</f>
        <v>DNF</v>
      </c>
      <c r="D20" s="32" t="str">
        <f>Regularitate!AE20</f>
        <v>DNF</v>
      </c>
      <c r="E20" s="32" t="str">
        <f>LeViski!E20</f>
        <v>DNF</v>
      </c>
      <c r="F20" s="32" t="str">
        <f>CelsUzAlpiem!L20</f>
        <v>DNF</v>
      </c>
      <c r="G20" s="63">
        <f t="shared" si="0"/>
      </c>
      <c r="H20" s="64">
        <f t="shared" si="1"/>
      </c>
    </row>
    <row r="21" spans="1:8" ht="12.75">
      <c r="A21" s="61">
        <v>19</v>
      </c>
      <c r="B21" s="56" t="s">
        <v>45</v>
      </c>
      <c r="C21" s="62" t="str">
        <f>AkmenainaisCels!M21</f>
        <v>DNF</v>
      </c>
      <c r="D21" s="32" t="str">
        <f>Regularitate!AE21</f>
        <v>DNF</v>
      </c>
      <c r="E21" s="32" t="str">
        <f>LeViski!E21</f>
        <v>DNF</v>
      </c>
      <c r="F21" s="32" t="str">
        <f>CelsUzAlpiem!L21</f>
        <v>DNF</v>
      </c>
      <c r="G21" s="63">
        <f t="shared" si="0"/>
      </c>
      <c r="H21" s="64">
        <f t="shared" si="1"/>
      </c>
    </row>
    <row r="22" spans="1:8" ht="12.75">
      <c r="A22" s="61">
        <v>20</v>
      </c>
      <c r="B22" s="56" t="s">
        <v>46</v>
      </c>
      <c r="C22" s="62">
        <f>AkmenainaisCels!M22</f>
        <v>0</v>
      </c>
      <c r="D22" s="32" t="str">
        <f>Regularitate!AE22</f>
        <v>DNF</v>
      </c>
      <c r="E22" s="32" t="str">
        <f>LeViski!E22</f>
        <v>DNF</v>
      </c>
      <c r="F22" s="32" t="str">
        <f>CelsUzAlpiem!L22</f>
        <v>DNF</v>
      </c>
      <c r="G22" s="63">
        <f t="shared" si="0"/>
      </c>
      <c r="H22" s="64">
        <f t="shared" si="1"/>
      </c>
    </row>
    <row r="23" spans="1:8" ht="12.75">
      <c r="A23" s="61">
        <v>21</v>
      </c>
      <c r="B23" s="56" t="s">
        <v>47</v>
      </c>
      <c r="C23" s="62" t="str">
        <f>AkmenainaisCels!M23</f>
        <v>DNF</v>
      </c>
      <c r="D23" s="32" t="str">
        <f>Regularitate!AE23</f>
        <v>DNF</v>
      </c>
      <c r="E23" s="32" t="str">
        <f>LeViski!E23</f>
        <v>DNF</v>
      </c>
      <c r="F23" s="32" t="str">
        <f>CelsUzAlpiem!L23</f>
        <v>DNF</v>
      </c>
      <c r="G23" s="63">
        <f t="shared" si="0"/>
      </c>
      <c r="H23" s="64">
        <f t="shared" si="1"/>
      </c>
    </row>
    <row r="24" spans="1:8" ht="12.75">
      <c r="A24" s="61">
        <v>22</v>
      </c>
      <c r="B24" s="56" t="s">
        <v>48</v>
      </c>
      <c r="C24" s="62">
        <f>AkmenainaisCels!M24</f>
        <v>400</v>
      </c>
      <c r="D24" s="32">
        <f>Regularitate!AE24</f>
        <v>-1320</v>
      </c>
      <c r="E24" s="32">
        <f>LeViski!E24</f>
        <v>960</v>
      </c>
      <c r="F24" s="32">
        <f>CelsUzAlpiem!L24</f>
        <v>-420</v>
      </c>
      <c r="G24" s="63">
        <f t="shared" si="0"/>
        <v>-380</v>
      </c>
      <c r="H24" s="64">
        <f t="shared" si="1"/>
        <v>13</v>
      </c>
    </row>
    <row r="25" spans="1:8" ht="12.75">
      <c r="A25" s="61">
        <v>23</v>
      </c>
      <c r="B25" s="56" t="s">
        <v>49</v>
      </c>
      <c r="C25" s="62">
        <f>AkmenainaisCels!M25</f>
        <v>200</v>
      </c>
      <c r="D25" s="32">
        <f>Regularitate!AE25</f>
        <v>-656</v>
      </c>
      <c r="E25" s="32">
        <f>LeViski!E25</f>
        <v>820</v>
      </c>
      <c r="F25" s="32">
        <f>CelsUzAlpiem!L25</f>
        <v>-80</v>
      </c>
      <c r="G25" s="63">
        <f t="shared" si="0"/>
        <v>284</v>
      </c>
      <c r="H25" s="64">
        <f t="shared" si="1"/>
        <v>11</v>
      </c>
    </row>
    <row r="26" spans="1:8" ht="12.75">
      <c r="A26" s="61">
        <v>24</v>
      </c>
      <c r="B26" s="56" t="s">
        <v>50</v>
      </c>
      <c r="C26" s="62">
        <f>AkmenainaisCels!M26</f>
        <v>400</v>
      </c>
      <c r="D26" s="32">
        <f>Regularitate!AE26</f>
        <v>-1577</v>
      </c>
      <c r="E26" s="32">
        <f>LeViski!E26</f>
        <v>860</v>
      </c>
      <c r="F26" s="32">
        <f>CelsUzAlpiem!L26</f>
        <v>-350</v>
      </c>
      <c r="G26" s="63">
        <f t="shared" si="0"/>
        <v>-667</v>
      </c>
      <c r="H26" s="64">
        <f t="shared" si="1"/>
        <v>15</v>
      </c>
    </row>
    <row r="27" spans="1:8" ht="12.75">
      <c r="A27" s="61">
        <v>25</v>
      </c>
      <c r="B27" s="56" t="s">
        <v>51</v>
      </c>
      <c r="C27" s="62">
        <f>AkmenainaisCels!M27</f>
        <v>400</v>
      </c>
      <c r="D27" s="32">
        <f>Regularitate!AE27</f>
        <v>460</v>
      </c>
      <c r="E27" s="32">
        <f>LeViski!E27</f>
        <v>850</v>
      </c>
      <c r="F27" s="32">
        <f>CelsUzAlpiem!L27</f>
        <v>900</v>
      </c>
      <c r="G27" s="63">
        <f t="shared" si="0"/>
        <v>2610</v>
      </c>
      <c r="H27" s="64">
        <f t="shared" si="1"/>
        <v>4</v>
      </c>
    </row>
    <row r="28" spans="1:8" ht="12.75">
      <c r="A28" s="61">
        <v>26</v>
      </c>
      <c r="B28" s="56" t="s">
        <v>52</v>
      </c>
      <c r="C28" s="62">
        <f>AkmenainaisCels!M28</f>
        <v>400</v>
      </c>
      <c r="D28" s="32">
        <f>Regularitate!AE28</f>
        <v>593</v>
      </c>
      <c r="E28" s="32">
        <f>LeViski!E28</f>
        <v>760</v>
      </c>
      <c r="F28" s="32">
        <f>CelsUzAlpiem!L28</f>
        <v>863</v>
      </c>
      <c r="G28" s="63">
        <f t="shared" si="0"/>
        <v>2616</v>
      </c>
      <c r="H28" s="64">
        <f t="shared" si="1"/>
        <v>3</v>
      </c>
    </row>
    <row r="29" spans="1:8" ht="12.75">
      <c r="A29" s="61">
        <v>27</v>
      </c>
      <c r="B29" s="56" t="s">
        <v>53</v>
      </c>
      <c r="C29" s="62">
        <f>AkmenainaisCels!M29</f>
        <v>400</v>
      </c>
      <c r="D29" s="32">
        <f>Regularitate!AE29</f>
        <v>824</v>
      </c>
      <c r="E29" s="32">
        <f>LeViski!E29</f>
        <v>800</v>
      </c>
      <c r="F29" s="32">
        <f>CelsUzAlpiem!L29</f>
        <v>120</v>
      </c>
      <c r="G29" s="63">
        <f t="shared" si="0"/>
        <v>2144</v>
      </c>
      <c r="H29" s="64">
        <f t="shared" si="1"/>
        <v>5</v>
      </c>
    </row>
    <row r="30" spans="1:8" ht="12.75">
      <c r="A30" s="61">
        <v>28</v>
      </c>
      <c r="B30" s="56" t="s">
        <v>54</v>
      </c>
      <c r="C30" s="62">
        <f>AkmenainaisCels!M30</f>
        <v>400</v>
      </c>
      <c r="D30" s="32">
        <f>Regularitate!AE30</f>
        <v>424</v>
      </c>
      <c r="E30" s="32">
        <f>LeViski!E30</f>
        <v>990</v>
      </c>
      <c r="F30" s="32">
        <f>CelsUzAlpiem!L30</f>
        <v>130</v>
      </c>
      <c r="G30" s="63">
        <f t="shared" si="0"/>
        <v>1944</v>
      </c>
      <c r="H30" s="64">
        <f t="shared" si="1"/>
        <v>6</v>
      </c>
    </row>
    <row r="31" spans="1:8" ht="12.75">
      <c r="A31" s="61">
        <v>29</v>
      </c>
      <c r="B31" s="56" t="s">
        <v>55</v>
      </c>
      <c r="C31" s="62">
        <f>AkmenainaisCels!M31</f>
        <v>400</v>
      </c>
      <c r="D31" s="32">
        <f>Regularitate!AE31</f>
        <v>-2383</v>
      </c>
      <c r="E31" s="32">
        <f>LeViski!E31</f>
        <v>890</v>
      </c>
      <c r="F31" s="32">
        <f>CelsUzAlpiem!L31</f>
        <v>438</v>
      </c>
      <c r="G31" s="63">
        <f t="shared" si="0"/>
        <v>-655</v>
      </c>
      <c r="H31" s="64">
        <f t="shared" si="1"/>
        <v>14</v>
      </c>
    </row>
    <row r="32" spans="1:8" ht="12.75">
      <c r="A32" s="61">
        <v>30</v>
      </c>
      <c r="B32" s="56" t="s">
        <v>56</v>
      </c>
      <c r="C32" s="62" t="str">
        <f>AkmenainaisCels!M32</f>
        <v>DNF</v>
      </c>
      <c r="D32" s="32" t="str">
        <f>Regularitate!AE32</f>
        <v>DNF</v>
      </c>
      <c r="E32" s="32" t="str">
        <f>LeViski!E32</f>
        <v>DNF</v>
      </c>
      <c r="F32" s="32" t="str">
        <f>CelsUzAlpiem!L32</f>
        <v>DNF</v>
      </c>
      <c r="G32" s="63">
        <f t="shared" si="0"/>
      </c>
      <c r="H32" s="64">
        <f t="shared" si="1"/>
      </c>
    </row>
    <row r="33" spans="1:8" ht="12.75">
      <c r="A33" s="61">
        <v>31</v>
      </c>
      <c r="B33" s="56" t="s">
        <v>57</v>
      </c>
      <c r="C33" s="62">
        <f>AkmenainaisCels!M33</f>
        <v>200</v>
      </c>
      <c r="D33" s="32" t="str">
        <f>Regularitate!AE33</f>
        <v>DNF</v>
      </c>
      <c r="E33" s="32">
        <f>LeViski!E33</f>
        <v>910</v>
      </c>
      <c r="F33" s="32">
        <f>CelsUzAlpiem!L33</f>
        <v>-1005</v>
      </c>
      <c r="G33" s="63">
        <f t="shared" si="0"/>
      </c>
      <c r="H33" s="64">
        <f t="shared" si="1"/>
      </c>
    </row>
    <row r="34" spans="6:7" ht="12">
      <c r="F34" s="54"/>
      <c r="G34" s="83"/>
    </row>
    <row r="35" spans="6:7" ht="12">
      <c r="F35" s="54"/>
      <c r="G35" s="83"/>
    </row>
    <row r="36" spans="6:7" ht="12">
      <c r="F36" s="54"/>
      <c r="G36" s="83"/>
    </row>
    <row r="37" spans="6:7" ht="12">
      <c r="F37" s="54"/>
      <c r="G37" s="83"/>
    </row>
    <row r="38" spans="6:7" ht="12">
      <c r="F38" s="54"/>
      <c r="G38" s="83"/>
    </row>
    <row r="39" spans="6:7" ht="12">
      <c r="F39" s="54"/>
      <c r="G39" s="83"/>
    </row>
    <row r="40" spans="6:7" ht="12">
      <c r="F40" s="54"/>
      <c r="G40" s="83"/>
    </row>
    <row r="41" spans="6:7" ht="12">
      <c r="F41" s="54"/>
      <c r="G41" s="83"/>
    </row>
    <row r="42" spans="6:7" ht="12">
      <c r="F42" s="54"/>
      <c r="G42" s="83"/>
    </row>
    <row r="43" spans="6:7" ht="12">
      <c r="F43" s="54"/>
      <c r="G43" s="83"/>
    </row>
    <row r="44" spans="6:7" ht="12">
      <c r="F44" s="54"/>
      <c r="G44" s="83"/>
    </row>
    <row r="45" spans="6:7" ht="12">
      <c r="F45" s="54"/>
      <c r="G45" s="83"/>
    </row>
    <row r="46" spans="6:7" ht="12">
      <c r="F46" s="54"/>
      <c r="G46" s="83"/>
    </row>
    <row r="47" spans="6:7" ht="12">
      <c r="F47" s="54"/>
      <c r="G47" s="83"/>
    </row>
    <row r="48" spans="6:7" ht="12">
      <c r="F48" s="54"/>
      <c r="G48" s="83"/>
    </row>
    <row r="49" spans="6:7" ht="12">
      <c r="F49" s="54"/>
      <c r="G49" s="83"/>
    </row>
    <row r="50" spans="6:7" ht="12">
      <c r="F50" s="54"/>
      <c r="G50" s="83"/>
    </row>
    <row r="51" spans="6:7" ht="12">
      <c r="F51" s="54"/>
      <c r="G51" s="83"/>
    </row>
    <row r="52" spans="6:7" ht="12">
      <c r="F52" s="54"/>
      <c r="G52" s="83"/>
    </row>
  </sheetData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 Bee</cp:lastModifiedBy>
  <cp:lastPrinted>2007-08-13T18:35:14Z</cp:lastPrinted>
  <dcterms:created xsi:type="dcterms:W3CDTF">1996-10-14T23:33:28Z</dcterms:created>
  <dcterms:modified xsi:type="dcterms:W3CDTF">2007-08-13T18:36:06Z</dcterms:modified>
  <cp:category/>
  <cp:version/>
  <cp:contentType/>
  <cp:contentStatus/>
</cp:coreProperties>
</file>